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a03-ns2\研究企画課\学内共有\共有データ\03_研究費適正執行\100_研究費執行ガイドブック\HP_様式集更新\様式集データ\2026\0104_アルバイト雇用\"/>
    </mc:Choice>
  </mc:AlternateContent>
  <xr:revisionPtr revIDLastSave="0" documentId="13_ncr:1_{76D950E6-DD32-493D-8E80-54A952342196}" xr6:coauthVersionLast="47" xr6:coauthVersionMax="47" xr10:uidLastSave="{00000000-0000-0000-0000-000000000000}"/>
  <bookViews>
    <workbookView xWindow="-120" yWindow="-120" windowWidth="29040" windowHeight="15720" xr2:uid="{1002D9D5-955F-4CBF-B439-CC1C22C78C4E}"/>
  </bookViews>
  <sheets>
    <sheet name="勤務登録画面" sheetId="1" r:id="rId1"/>
    <sheet name="印刷画面" sheetId="2" r:id="rId2"/>
    <sheet name="事務局使用欄 " sheetId="4" r:id="rId3"/>
  </sheets>
  <definedNames>
    <definedName name="_xlnm.Print_Area" localSheetId="1">印刷画面!$A$1:$O$89</definedName>
    <definedName name="_xlnm.Print_Area" localSheetId="0">勤務登録画面!$A$1:$V$61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 i="4" l="1"/>
  <c r="M2" i="4"/>
  <c r="C16" i="4"/>
  <c r="C17" i="4" s="1"/>
  <c r="E4" i="4"/>
  <c r="H4" i="4"/>
  <c r="I4" i="4" s="1"/>
  <c r="K4" i="4" s="1"/>
  <c r="I8" i="4"/>
  <c r="E6" i="4"/>
  <c r="H6" i="4" s="1"/>
  <c r="E5" i="4"/>
  <c r="H5" i="4" s="1"/>
  <c r="H8" i="4"/>
  <c r="F8" i="4"/>
  <c r="H7" i="4"/>
  <c r="F7" i="4"/>
  <c r="C8" i="4"/>
  <c r="C5" i="4"/>
  <c r="C4" i="4"/>
  <c r="C6" i="4"/>
  <c r="C7" i="4"/>
  <c r="A55" i="1"/>
  <c r="B55" i="1" s="1"/>
  <c r="A54" i="1"/>
  <c r="B54" i="1" s="1"/>
  <c r="A53" i="1"/>
  <c r="B53" i="1" s="1"/>
  <c r="A52" i="1"/>
  <c r="B52" i="1" s="1"/>
  <c r="A51" i="1"/>
  <c r="B51" i="1" s="1"/>
  <c r="A50" i="1"/>
  <c r="B50" i="1" s="1"/>
  <c r="A49" i="1"/>
  <c r="B49" i="1" s="1"/>
  <c r="A48" i="1"/>
  <c r="B48" i="1" s="1"/>
  <c r="A47" i="1"/>
  <c r="B47" i="1" s="1"/>
  <c r="A46" i="1"/>
  <c r="B46" i="1" s="1"/>
  <c r="A45" i="1"/>
  <c r="B45" i="1" s="1"/>
  <c r="A44" i="1"/>
  <c r="B44" i="1" s="1"/>
  <c r="A43" i="1"/>
  <c r="B43" i="1" s="1"/>
  <c r="A42" i="1"/>
  <c r="B42" i="1" s="1"/>
  <c r="A41" i="1"/>
  <c r="B41" i="1" s="1"/>
  <c r="A40" i="1"/>
  <c r="B40" i="1" s="1"/>
  <c r="A39" i="1"/>
  <c r="B39" i="1" s="1"/>
  <c r="A38" i="1"/>
  <c r="B38" i="1" s="1"/>
  <c r="A37" i="1"/>
  <c r="B37" i="1" s="1"/>
  <c r="A36" i="1"/>
  <c r="A35" i="1"/>
  <c r="B35" i="1" s="1"/>
  <c r="A34" i="1"/>
  <c r="B34" i="1" s="1"/>
  <c r="A33" i="1"/>
  <c r="B33" i="1" s="1"/>
  <c r="A32" i="1"/>
  <c r="B32" i="1" s="1"/>
  <c r="A31" i="1"/>
  <c r="B31" i="1" s="1"/>
  <c r="A30" i="1"/>
  <c r="B30" i="1" s="1"/>
  <c r="A29" i="1"/>
  <c r="B29" i="1" s="1"/>
  <c r="A28" i="1"/>
  <c r="B28" i="1" s="1"/>
  <c r="A27" i="1"/>
  <c r="B27" i="1" s="1"/>
  <c r="A26" i="1"/>
  <c r="B26" i="1" s="1"/>
  <c r="A25" i="1"/>
  <c r="B25" i="1" s="1"/>
  <c r="B36" i="1"/>
  <c r="A1" i="2"/>
  <c r="F4" i="4" l="1"/>
  <c r="F5" i="4"/>
  <c r="F6" i="4"/>
  <c r="K1" i="2"/>
  <c r="H14" i="2"/>
  <c r="M11" i="2"/>
  <c r="M10" i="2"/>
  <c r="M9" i="2"/>
  <c r="M8" i="2"/>
  <c r="I16" i="2"/>
  <c r="K55" i="1"/>
  <c r="P55" i="1" s="1"/>
  <c r="K54" i="1"/>
  <c r="M54" i="1" s="1"/>
  <c r="K53" i="1"/>
  <c r="N53" i="1" s="1"/>
  <c r="K52" i="1"/>
  <c r="P52" i="1" s="1"/>
  <c r="K51" i="1"/>
  <c r="P51" i="1" s="1"/>
  <c r="K50" i="1"/>
  <c r="P50" i="1" s="1"/>
  <c r="K49" i="1"/>
  <c r="N49" i="1" s="1"/>
  <c r="K48" i="1"/>
  <c r="O48" i="1" s="1"/>
  <c r="K47" i="1"/>
  <c r="P47" i="1" s="1"/>
  <c r="K46" i="1"/>
  <c r="P46" i="1" s="1"/>
  <c r="K45" i="1"/>
  <c r="M45" i="1" s="1"/>
  <c r="K44" i="1"/>
  <c r="O44" i="1" s="1"/>
  <c r="K43" i="1"/>
  <c r="P43" i="1" s="1"/>
  <c r="K42" i="1"/>
  <c r="M42" i="1" s="1"/>
  <c r="K41" i="1"/>
  <c r="M41" i="1" s="1"/>
  <c r="K40" i="1"/>
  <c r="P40" i="1" s="1"/>
  <c r="K39" i="1"/>
  <c r="P39" i="1" s="1"/>
  <c r="K38" i="1"/>
  <c r="P38" i="1" s="1"/>
  <c r="K37" i="1"/>
  <c r="N37" i="1" s="1"/>
  <c r="K36" i="1"/>
  <c r="N36" i="1" s="1"/>
  <c r="K35" i="1"/>
  <c r="P35" i="1" s="1"/>
  <c r="K34" i="1"/>
  <c r="P34" i="1" s="1"/>
  <c r="K33" i="1"/>
  <c r="M33" i="1" s="1"/>
  <c r="K32" i="1"/>
  <c r="O32" i="1" s="1"/>
  <c r="K31" i="1"/>
  <c r="O31" i="1" s="1"/>
  <c r="K30" i="1"/>
  <c r="P30" i="1" s="1"/>
  <c r="K29" i="1"/>
  <c r="M29" i="1" s="1"/>
  <c r="K28" i="1"/>
  <c r="P28" i="1" s="1"/>
  <c r="K27" i="1"/>
  <c r="P27" i="1" s="1"/>
  <c r="K26" i="1"/>
  <c r="P26" i="1" s="1"/>
  <c r="K25" i="1"/>
  <c r="P25" i="1" s="1"/>
  <c r="L45" i="1" l="1"/>
  <c r="T36" i="1"/>
  <c r="L47" i="1"/>
  <c r="L55" i="1"/>
  <c r="L31" i="1"/>
  <c r="L32" i="1"/>
  <c r="L53" i="1"/>
  <c r="L34" i="1"/>
  <c r="L52" i="1"/>
  <c r="L54" i="1"/>
  <c r="L33" i="1"/>
  <c r="L35" i="1"/>
  <c r="L41" i="1"/>
  <c r="L42" i="1"/>
  <c r="L40" i="1"/>
  <c r="L43" i="1"/>
  <c r="L28" i="1"/>
  <c r="L44" i="1"/>
  <c r="L29" i="1"/>
  <c r="L30" i="1"/>
  <c r="L46" i="1"/>
  <c r="L36" i="1"/>
  <c r="L48" i="1"/>
  <c r="T28" i="1"/>
  <c r="L37" i="1"/>
  <c r="L49" i="1"/>
  <c r="O50" i="1"/>
  <c r="L26" i="1"/>
  <c r="L38" i="1"/>
  <c r="L50" i="1"/>
  <c r="L27" i="1"/>
  <c r="L39" i="1"/>
  <c r="L51" i="1"/>
  <c r="P36" i="1"/>
  <c r="O40" i="1"/>
  <c r="T30" i="1"/>
  <c r="L25" i="1"/>
  <c r="M46" i="1"/>
  <c r="N46" i="1"/>
  <c r="N27" i="1"/>
  <c r="P48" i="1"/>
  <c r="O52" i="1"/>
  <c r="N33" i="1"/>
  <c r="V33" i="1" s="1"/>
  <c r="O33" i="1"/>
  <c r="N41" i="1"/>
  <c r="V41" i="1" s="1"/>
  <c r="M51" i="1"/>
  <c r="P33" i="1"/>
  <c r="M38" i="1"/>
  <c r="O41" i="1"/>
  <c r="O46" i="1"/>
  <c r="N51" i="1"/>
  <c r="N38" i="1"/>
  <c r="P41" i="1"/>
  <c r="O51" i="1"/>
  <c r="O27" i="1"/>
  <c r="M34" i="1"/>
  <c r="O38" i="1"/>
  <c r="N34" i="1"/>
  <c r="O34" i="1"/>
  <c r="M39" i="1"/>
  <c r="S33" i="1"/>
  <c r="N39" i="1"/>
  <c r="O39" i="1"/>
  <c r="N45" i="1"/>
  <c r="V45" i="1" s="1"/>
  <c r="O53" i="1"/>
  <c r="S45" i="1"/>
  <c r="P31" i="1"/>
  <c r="O45" i="1"/>
  <c r="M50" i="1"/>
  <c r="P53" i="1"/>
  <c r="S53" i="1"/>
  <c r="O36" i="1"/>
  <c r="P45" i="1"/>
  <c r="N50" i="1"/>
  <c r="N29" i="1"/>
  <c r="O29" i="1"/>
  <c r="P29" i="1"/>
  <c r="M27" i="1"/>
  <c r="M30" i="1"/>
  <c r="N30" i="1"/>
  <c r="P32" i="1"/>
  <c r="M35" i="1"/>
  <c r="O37" i="1"/>
  <c r="N42" i="1"/>
  <c r="V42" i="1" s="1"/>
  <c r="P44" i="1"/>
  <c r="M47" i="1"/>
  <c r="O49" i="1"/>
  <c r="N54" i="1"/>
  <c r="U54" i="1" s="1"/>
  <c r="M28" i="1"/>
  <c r="O30" i="1"/>
  <c r="N35" i="1"/>
  <c r="P37" i="1"/>
  <c r="M40" i="1"/>
  <c r="O42" i="1"/>
  <c r="N47" i="1"/>
  <c r="P49" i="1"/>
  <c r="M52" i="1"/>
  <c r="O54" i="1"/>
  <c r="T52" i="1"/>
  <c r="N28" i="1"/>
  <c r="O35" i="1"/>
  <c r="N40" i="1"/>
  <c r="P42" i="1"/>
  <c r="O47" i="1"/>
  <c r="N52" i="1"/>
  <c r="P54" i="1"/>
  <c r="M32" i="1"/>
  <c r="M44" i="1"/>
  <c r="T32" i="1"/>
  <c r="N32" i="1"/>
  <c r="M37" i="1"/>
  <c r="V37" i="1" s="1"/>
  <c r="N44" i="1"/>
  <c r="M49" i="1"/>
  <c r="V49" i="1" s="1"/>
  <c r="O28" i="1"/>
  <c r="M31" i="1"/>
  <c r="M43" i="1"/>
  <c r="M55" i="1"/>
  <c r="N31" i="1"/>
  <c r="M36" i="1"/>
  <c r="V36" i="1" s="1"/>
  <c r="N43" i="1"/>
  <c r="M48" i="1"/>
  <c r="N55" i="1"/>
  <c r="O43" i="1"/>
  <c r="N48" i="1"/>
  <c r="M53" i="1"/>
  <c r="V53" i="1" s="1"/>
  <c r="O55" i="1"/>
  <c r="M26" i="1"/>
  <c r="N26" i="1"/>
  <c r="O26" i="1"/>
  <c r="T55" i="1"/>
  <c r="M25" i="1"/>
  <c r="N25" i="1"/>
  <c r="K57" i="1"/>
  <c r="T43" i="1"/>
  <c r="T31" i="1"/>
  <c r="S46" i="1"/>
  <c r="S34" i="1"/>
  <c r="T34" i="1"/>
  <c r="T35" i="1"/>
  <c r="S38" i="1"/>
  <c r="T50" i="1"/>
  <c r="T38" i="1"/>
  <c r="T51" i="1"/>
  <c r="T46" i="1"/>
  <c r="S50" i="1"/>
  <c r="T39" i="1"/>
  <c r="S37" i="1"/>
  <c r="T37" i="1"/>
  <c r="T47" i="1"/>
  <c r="S49" i="1"/>
  <c r="T49" i="1"/>
  <c r="T27" i="1"/>
  <c r="T44" i="1"/>
  <c r="T33" i="1"/>
  <c r="T42" i="1"/>
  <c r="T45" i="1"/>
  <c r="T54" i="1"/>
  <c r="S29" i="1"/>
  <c r="S41" i="1"/>
  <c r="T29" i="1"/>
  <c r="T41" i="1"/>
  <c r="T53" i="1"/>
  <c r="S30" i="1"/>
  <c r="S42" i="1"/>
  <c r="S54" i="1"/>
  <c r="S26" i="1"/>
  <c r="T26" i="1"/>
  <c r="S25" i="1"/>
  <c r="T25" i="1"/>
  <c r="S28" i="1"/>
  <c r="S32" i="1"/>
  <c r="S36" i="1"/>
  <c r="S40" i="1"/>
  <c r="S44" i="1"/>
  <c r="S48" i="1"/>
  <c r="S52" i="1"/>
  <c r="T40" i="1"/>
  <c r="T48" i="1"/>
  <c r="S27" i="1"/>
  <c r="S31" i="1"/>
  <c r="S35" i="1"/>
  <c r="S39" i="1"/>
  <c r="S43" i="1"/>
  <c r="S47" i="1"/>
  <c r="S51" i="1"/>
  <c r="S55" i="1"/>
  <c r="O25" i="1"/>
  <c r="V27" i="1" l="1"/>
  <c r="V28" i="1"/>
  <c r="V31" i="1"/>
  <c r="U42" i="1"/>
  <c r="V47" i="1"/>
  <c r="U50" i="1"/>
  <c r="V52" i="1"/>
  <c r="L57" i="1"/>
  <c r="V34" i="1"/>
  <c r="S57" i="1"/>
  <c r="U43" i="1"/>
  <c r="V43" i="1"/>
  <c r="V46" i="1"/>
  <c r="V48" i="1"/>
  <c r="V44" i="1"/>
  <c r="V39" i="1"/>
  <c r="U38" i="1"/>
  <c r="V38" i="1"/>
  <c r="V32" i="1"/>
  <c r="U47" i="1"/>
  <c r="V35" i="1"/>
  <c r="U51" i="1"/>
  <c r="V51" i="1"/>
  <c r="V55" i="1"/>
  <c r="V40" i="1"/>
  <c r="V50" i="1"/>
  <c r="V54" i="1"/>
  <c r="V26" i="1"/>
  <c r="V30" i="1"/>
  <c r="U29" i="1"/>
  <c r="V29" i="1"/>
  <c r="V25" i="1"/>
  <c r="U31" i="1"/>
  <c r="O57" i="1"/>
  <c r="P57" i="1"/>
  <c r="U26" i="1"/>
  <c r="U48" i="1"/>
  <c r="U46" i="1"/>
  <c r="U52" i="1"/>
  <c r="U53" i="1"/>
  <c r="U55" i="1"/>
  <c r="U49" i="1"/>
  <c r="U45" i="1"/>
  <c r="U25" i="1"/>
  <c r="U33" i="1"/>
  <c r="U32" i="1"/>
  <c r="U37" i="1"/>
  <c r="N57" i="1"/>
  <c r="U34" i="1"/>
  <c r="U41" i="1"/>
  <c r="U35" i="1"/>
  <c r="U27" i="1"/>
  <c r="M57" i="1"/>
  <c r="U36" i="1"/>
  <c r="U28" i="1"/>
  <c r="U30" i="1"/>
  <c r="U39" i="1"/>
  <c r="U44" i="1"/>
  <c r="U40" i="1"/>
  <c r="T57" i="1" l="1"/>
  <c r="V57" i="1"/>
  <c r="U57" i="1"/>
  <c r="C14" i="2"/>
  <c r="D12" i="2"/>
  <c r="D11" i="2"/>
  <c r="D10" i="2"/>
  <c r="D9" i="2"/>
</calcChain>
</file>

<file path=xl/sharedStrings.xml><?xml version="1.0" encoding="utf-8"?>
<sst xmlns="http://schemas.openxmlformats.org/spreadsheetml/2006/main" count="159" uniqueCount="94">
  <si>
    <t>管理者
サイン・印</t>
    <phoneticPr fontId="1"/>
  </si>
  <si>
    <t>～</t>
    <phoneticPr fontId="1"/>
  </si>
  <si>
    <t>時間合計</t>
    <rPh sb="0" eb="2">
      <t>ジカン</t>
    </rPh>
    <rPh sb="2" eb="4">
      <t>ゴウケイ</t>
    </rPh>
    <phoneticPr fontId="1"/>
  </si>
  <si>
    <t>提出日</t>
    <rPh sb="0" eb="3">
      <t>テイシュツビ</t>
    </rPh>
    <phoneticPr fontId="1"/>
  </si>
  <si>
    <t>*科研費あるいは研究高度化推進制度などの共同研究の場合は研究代表者名を記入してください。</t>
  </si>
  <si>
    <t>時給：</t>
    <rPh sb="0" eb="2">
      <t>ジキュウ</t>
    </rPh>
    <phoneticPr fontId="1"/>
  </si>
  <si>
    <t>実働時間計：</t>
    <rPh sb="0" eb="2">
      <t>ジツドウ</t>
    </rPh>
    <rPh sb="2" eb="4">
      <t>ジカン</t>
    </rPh>
    <rPh sb="4" eb="5">
      <t>ケイ</t>
    </rPh>
    <phoneticPr fontId="1"/>
  </si>
  <si>
    <t>総日数：</t>
    <rPh sb="0" eb="1">
      <t>ソウ</t>
    </rPh>
    <rPh sb="1" eb="3">
      <t>ニッスウ</t>
    </rPh>
    <phoneticPr fontId="1"/>
  </si>
  <si>
    <t>合計金額</t>
    <rPh sb="0" eb="4">
      <t>ゴウケイキンガク</t>
    </rPh>
    <phoneticPr fontId="1"/>
  </si>
  <si>
    <t>通常</t>
    <rPh sb="0" eb="2">
      <t>ツウジョウ</t>
    </rPh>
    <phoneticPr fontId="1"/>
  </si>
  <si>
    <t>×</t>
    <phoneticPr fontId="1"/>
  </si>
  <si>
    <t>割増</t>
    <rPh sb="0" eb="2">
      <t>ワリマシ</t>
    </rPh>
    <phoneticPr fontId="1"/>
  </si>
  <si>
    <t>深夜</t>
    <rPh sb="0" eb="2">
      <t>シンヤ</t>
    </rPh>
    <phoneticPr fontId="1"/>
  </si>
  <si>
    <t>①時給を入力　（数字のみ）</t>
    <rPh sb="1" eb="3">
      <t>ジキュウ</t>
    </rPh>
    <rPh sb="4" eb="6">
      <t>ニュウリョク</t>
    </rPh>
    <rPh sb="8" eb="10">
      <t>スウジ</t>
    </rPh>
    <phoneticPr fontId="1"/>
  </si>
  <si>
    <t>　※支払（振込）金額の数式は税引きとなっていますので、適宜修正してください。</t>
    <rPh sb="2" eb="4">
      <t>シハライ</t>
    </rPh>
    <rPh sb="5" eb="7">
      <t>フリコミ</t>
    </rPh>
    <rPh sb="8" eb="10">
      <t>キンガク</t>
    </rPh>
    <rPh sb="11" eb="13">
      <t>スウシキ</t>
    </rPh>
    <rPh sb="14" eb="16">
      <t>ゼイビ</t>
    </rPh>
    <rPh sb="27" eb="29">
      <t>テキギ</t>
    </rPh>
    <rPh sb="29" eb="31">
      <t>シュウセイ</t>
    </rPh>
    <phoneticPr fontId="1"/>
  </si>
  <si>
    <t>勤務登録画面</t>
    <phoneticPr fontId="1"/>
  </si>
  <si>
    <t>①日々の勤務終了後、作業内容と時間を記録してください</t>
    <phoneticPr fontId="1"/>
  </si>
  <si>
    <r>
      <t xml:space="preserve">
</t>
    </r>
    <r>
      <rPr>
        <b/>
        <sz val="9"/>
        <color theme="1"/>
        <rFont val="ＭＳ Ｐゴシック"/>
        <family val="3"/>
        <charset val="128"/>
      </rPr>
      <t>　</t>
    </r>
    <r>
      <rPr>
        <sz val="9"/>
        <color theme="1"/>
        <rFont val="ＭＳ Ｐゴシック"/>
        <family val="3"/>
        <charset val="128"/>
      </rPr>
      <t xml:space="preserve">
</t>
    </r>
    <r>
      <rPr>
        <b/>
        <sz val="9"/>
        <color theme="1"/>
        <rFont val="ＭＳ Ｐゴシック"/>
        <family val="3"/>
        <charset val="128"/>
      </rPr>
      <t xml:space="preserve">
　</t>
    </r>
    <rPh sb="0" eb="2">
      <t>ヒビキンムサイシュウ</t>
    </rPh>
    <phoneticPr fontId="1"/>
  </si>
  <si>
    <r>
      <t>②当月の最終勤務終了後、</t>
    </r>
    <r>
      <rPr>
        <sz val="11"/>
        <color rgb="FFFF0000"/>
        <rFont val="ＭＳ Ｐゴシック"/>
        <family val="3"/>
        <charset val="128"/>
      </rPr>
      <t>印刷画面シートに必要事項を入力</t>
    </r>
    <r>
      <rPr>
        <sz val="11"/>
        <color theme="1"/>
        <rFont val="ＭＳ Ｐゴシック"/>
        <family val="3"/>
        <charset val="128"/>
      </rPr>
      <t>し、メール添付で受入教員まで提出してください</t>
    </r>
    <phoneticPr fontId="1"/>
  </si>
  <si>
    <t>印刷画面シートへ切り替える</t>
    <rPh sb="0" eb="2">
      <t>インサツ</t>
    </rPh>
    <rPh sb="2" eb="4">
      <t>ガメン</t>
    </rPh>
    <rPh sb="8" eb="9">
      <t>キ</t>
    </rPh>
    <rPh sb="10" eb="11">
      <t>カ</t>
    </rPh>
    <phoneticPr fontId="1"/>
  </si>
  <si>
    <t>執行予算</t>
    <rPh sb="0" eb="4">
      <t>シッコウヨサン</t>
    </rPh>
    <phoneticPr fontId="1"/>
  </si>
  <si>
    <t>BCM予算コード</t>
  </si>
  <si>
    <t>BCM予算コード名称</t>
    <phoneticPr fontId="1"/>
  </si>
  <si>
    <t>（研究費以外の場合のみ）
予算名称</t>
    <phoneticPr fontId="1"/>
  </si>
  <si>
    <t>雇用番号</t>
    <rPh sb="0" eb="2">
      <t>コヨウ</t>
    </rPh>
    <rPh sb="2" eb="4">
      <t>バンゴウ</t>
    </rPh>
    <phoneticPr fontId="1"/>
  </si>
  <si>
    <t>（窓口受付時のみ）本人確認</t>
    <phoneticPr fontId="1"/>
  </si>
  <si>
    <t>確認日時・身分証明書</t>
  </si>
  <si>
    <t>確認担当者</t>
  </si>
  <si>
    <t>　月　　　　　日　　　　　　：</t>
    <rPh sb="1" eb="2">
      <t>ツキ</t>
    </rPh>
    <rPh sb="7" eb="8">
      <t>ニチ</t>
    </rPh>
    <phoneticPr fontId="1"/>
  </si>
  <si>
    <t>研究代表者
氏　　　　名</t>
    <phoneticPr fontId="1"/>
  </si>
  <si>
    <t>事務局宛
通 信 欄</t>
    <phoneticPr fontId="1"/>
  </si>
  <si>
    <r>
      <t xml:space="preserve">作業内容
</t>
    </r>
    <r>
      <rPr>
        <sz val="9"/>
        <color rgb="FFFF0000"/>
        <rFont val="ＭＳ Ｐゴシック"/>
        <family val="3"/>
        <charset val="128"/>
      </rPr>
      <t>※主たる就業場所以外での勤務は（）書きで場所を追記ください。（略称可）</t>
    </r>
    <rPh sb="0" eb="2">
      <t>サギョウ</t>
    </rPh>
    <rPh sb="2" eb="4">
      <t>ナイヨウ</t>
    </rPh>
    <phoneticPr fontId="1"/>
  </si>
  <si>
    <t>※　担当研究者（受入れ教員）または作業指揮（管理）者からリサーチオフィスの予算管理窓口担当者へメール添付（被雇用者及び管理者の自署・押印不要）での提出でも
　   可能とします。管理者は被雇用者の出勤簿提出を受けて内容を確認のうえ、リサーチオフィスの予算理窓口担当者へ提出してください。</t>
    <phoneticPr fontId="1"/>
  </si>
  <si>
    <t>予算執行権限者氏名</t>
    <phoneticPr fontId="1"/>
  </si>
  <si>
    <t>※　この出勤表は月単位で、月の勤務終了日か遅くとも翌月１日までに、被雇用者（作業従事者)が身分証明書（学生証等）を持参のうえ各リサーチオフィスの窓口に提出して
　   ください。また、個々の雇用契約書に週当たりの勤務日数が個別に定められていますので、必ずご確認ください。</t>
    <phoneticPr fontId="1"/>
  </si>
  <si>
    <t>月　　　日</t>
    <rPh sb="0" eb="1">
      <t>ツキ</t>
    </rPh>
    <rPh sb="4" eb="5">
      <t>ニチ</t>
    </rPh>
    <phoneticPr fontId="1"/>
  </si>
  <si>
    <t>本人確認</t>
    <rPh sb="0" eb="4">
      <t>ホンニンカクニン</t>
    </rPh>
    <phoneticPr fontId="1"/>
  </si>
  <si>
    <t>年休付与日数</t>
    <rPh sb="0" eb="6">
      <t>ネンキュウフヨニッスウ</t>
    </rPh>
    <phoneticPr fontId="1"/>
  </si>
  <si>
    <t>前月末残日数</t>
    <rPh sb="0" eb="3">
      <t>ゼンゲツマツ</t>
    </rPh>
    <rPh sb="3" eb="6">
      <t>ザンニッスウ</t>
    </rPh>
    <phoneticPr fontId="1"/>
  </si>
  <si>
    <t>残日数</t>
    <rPh sb="0" eb="3">
      <t>ザンニッスウ</t>
    </rPh>
    <phoneticPr fontId="1"/>
  </si>
  <si>
    <t>日</t>
    <rPh sb="0" eb="1">
      <t>ヒ</t>
    </rPh>
    <phoneticPr fontId="1"/>
  </si>
  <si>
    <t>今月取得日数</t>
    <rPh sb="0" eb="2">
      <t>コンゲツ</t>
    </rPh>
    <rPh sb="2" eb="4">
      <t>シュトク</t>
    </rPh>
    <rPh sb="4" eb="6">
      <t>ニッスウ</t>
    </rPh>
    <phoneticPr fontId="1"/>
  </si>
  <si>
    <t>（研究費以外の場合のみ）予算名称</t>
    <phoneticPr fontId="1"/>
  </si>
  <si>
    <t>研究代表者氏名</t>
    <rPh sb="0" eb="5">
      <t>ケンキュウダイヒョウシャ</t>
    </rPh>
    <rPh sb="5" eb="7">
      <t>シメイ</t>
    </rPh>
    <phoneticPr fontId="1"/>
  </si>
  <si>
    <t>上記、他の勤務と重複していないことを確認しました　</t>
    <phoneticPr fontId="1"/>
  </si>
  <si>
    <t>《 年休取得時 》</t>
    <rPh sb="2" eb="3">
      <t>ネン</t>
    </rPh>
    <phoneticPr fontId="1"/>
  </si>
  <si>
    <t>作業内容欄に「年休」と入力してください</t>
    <rPh sb="7" eb="8">
      <t>ネン</t>
    </rPh>
    <phoneticPr fontId="1"/>
  </si>
  <si>
    <t>※年休取得日の勤務時間数の入力は不要です</t>
    <rPh sb="1" eb="2">
      <t>ネン</t>
    </rPh>
    <phoneticPr fontId="1"/>
  </si>
  <si>
    <t>【以下事務局処理欄】　　　※本書に記載された個人情報は賃金支払に関する業務に使用し、保管期間経過後は本学にて破棄します。</t>
    <phoneticPr fontId="1"/>
  </si>
  <si>
    <t>　※年休分は反映されませんので、別途計算する必要があります。</t>
    <rPh sb="2" eb="4">
      <t>ネンキュウ</t>
    </rPh>
    <rPh sb="4" eb="5">
      <t>ブン</t>
    </rPh>
    <rPh sb="6" eb="8">
      <t>ハンエイ</t>
    </rPh>
    <rPh sb="16" eb="18">
      <t>ベット</t>
    </rPh>
    <rPh sb="18" eb="20">
      <t>ケイサン</t>
    </rPh>
    <rPh sb="22" eb="24">
      <t>ヒツヨウ</t>
    </rPh>
    <phoneticPr fontId="1"/>
  </si>
  <si>
    <t>支払（振込）額</t>
    <rPh sb="0" eb="2">
      <t>シハライ</t>
    </rPh>
    <rPh sb="3" eb="5">
      <t>フリコミ</t>
    </rPh>
    <rPh sb="6" eb="7">
      <t>ガク</t>
    </rPh>
    <phoneticPr fontId="1"/>
  </si>
  <si>
    <t>支払区分</t>
    <phoneticPr fontId="1"/>
  </si>
  <si>
    <t>給与合算・アルバイト給与合算・日額丙</t>
    <phoneticPr fontId="1"/>
  </si>
  <si>
    <t>源泉税</t>
    <rPh sb="0" eb="3">
      <t>ゲンセンゼイ</t>
    </rPh>
    <phoneticPr fontId="1"/>
  </si>
  <si>
    <t>実働時間</t>
    <rPh sb="0" eb="2">
      <t>ジツドウ</t>
    </rPh>
    <rPh sb="2" eb="4">
      <t>ジカン</t>
    </rPh>
    <phoneticPr fontId="1"/>
  </si>
  <si>
    <t>休憩時間</t>
    <rPh sb="0" eb="2">
      <t>キュウケイ</t>
    </rPh>
    <rPh sb="2" eb="4">
      <t>ジカン</t>
    </rPh>
    <phoneticPr fontId="1"/>
  </si>
  <si>
    <t>実働分</t>
    <rPh sb="0" eb="2">
      <t>ジツドウ</t>
    </rPh>
    <rPh sb="2" eb="3">
      <t>フン</t>
    </rPh>
    <phoneticPr fontId="1"/>
  </si>
  <si>
    <t>早朝分</t>
    <rPh sb="0" eb="2">
      <t>ソウチョウ</t>
    </rPh>
    <rPh sb="2" eb="3">
      <t>フン</t>
    </rPh>
    <phoneticPr fontId="1"/>
  </si>
  <si>
    <t>深夜分</t>
    <rPh sb="0" eb="2">
      <t>シンヤ</t>
    </rPh>
    <rPh sb="2" eb="3">
      <t>フン</t>
    </rPh>
    <phoneticPr fontId="1"/>
  </si>
  <si>
    <t>8時間を超えることによる割増</t>
    <rPh sb="1" eb="3">
      <t>ジカン</t>
    </rPh>
    <rPh sb="4" eb="5">
      <t>コ</t>
    </rPh>
    <rPh sb="12" eb="14">
      <t>ワリマシ</t>
    </rPh>
    <phoneticPr fontId="1"/>
  </si>
  <si>
    <t>深夜勤務による割増</t>
    <rPh sb="0" eb="2">
      <t>シンヤ</t>
    </rPh>
    <rPh sb="2" eb="4">
      <t>キンム</t>
    </rPh>
    <rPh sb="7" eb="9">
      <t>ワリマシ</t>
    </rPh>
    <phoneticPr fontId="1"/>
  </si>
  <si>
    <t>勤務時間帯
（開始時刻～終了時刻）</t>
    <rPh sb="0" eb="2">
      <t>キンム</t>
    </rPh>
    <rPh sb="2" eb="5">
      <t>ジカンタイ</t>
    </rPh>
    <rPh sb="7" eb="9">
      <t>カイシ</t>
    </rPh>
    <rPh sb="9" eb="11">
      <t>ジコク</t>
    </rPh>
    <rPh sb="12" eb="14">
      <t>シュウリョウ</t>
    </rPh>
    <rPh sb="14" eb="16">
      <t>ジコク</t>
    </rPh>
    <phoneticPr fontId="1"/>
  </si>
  <si>
    <t>時</t>
    <rPh sb="0" eb="1">
      <t>ジ</t>
    </rPh>
    <phoneticPr fontId="1"/>
  </si>
  <si>
    <t>分</t>
    <rPh sb="0" eb="1">
      <t>フン</t>
    </rPh>
    <phoneticPr fontId="1"/>
  </si>
  <si>
    <t>時間</t>
    <rPh sb="0" eb="2">
      <t>ジカン</t>
    </rPh>
    <phoneticPr fontId="1"/>
  </si>
  <si>
    <t>割増分</t>
    <rPh sb="0" eb="2">
      <t>ワリマシ</t>
    </rPh>
    <rPh sb="2" eb="3">
      <t>フン</t>
    </rPh>
    <phoneticPr fontId="1"/>
  </si>
  <si>
    <t>被雇用者(作業従事者)　　　氏名：</t>
    <phoneticPr fontId="1"/>
  </si>
  <si>
    <t>（印字して提出する際は自署・押印）</t>
    <rPh sb="1" eb="3">
      <t>インジ</t>
    </rPh>
    <rPh sb="5" eb="7">
      <t>テイシュツ</t>
    </rPh>
    <rPh sb="9" eb="10">
      <t>サイ</t>
    </rPh>
    <rPh sb="11" eb="13">
      <t>ジショ</t>
    </rPh>
    <rPh sb="14" eb="16">
      <t>オウイン</t>
    </rPh>
    <phoneticPr fontId="1"/>
  </si>
  <si>
    <t>被雇用者（作業従事者）氏名</t>
    <rPh sb="0" eb="4">
      <t>ヒコヨウシャ</t>
    </rPh>
    <rPh sb="5" eb="7">
      <t>サギョウ</t>
    </rPh>
    <rPh sb="7" eb="10">
      <t>ジュウジシャ</t>
    </rPh>
    <rPh sb="11" eb="13">
      <t>シメイ</t>
    </rPh>
    <phoneticPr fontId="1"/>
  </si>
  <si>
    <t xml:space="preserve"> </t>
    <phoneticPr fontId="1"/>
  </si>
  <si>
    <t>法定休日出勤による割増</t>
    <rPh sb="0" eb="6">
      <t>ホウテイキュウジツシュッキン</t>
    </rPh>
    <rPh sb="9" eb="11">
      <t>ワリマシ</t>
    </rPh>
    <phoneticPr fontId="1"/>
  </si>
  <si>
    <t>=</t>
    <phoneticPr fontId="1"/>
  </si>
  <si>
    <t>②法定休日出勤による割増がある場合は、E7セル,F7セルに時間,分を入力</t>
    <rPh sb="1" eb="5">
      <t>ホウテイキュウジツ</t>
    </rPh>
    <rPh sb="5" eb="7">
      <t>シュッキン</t>
    </rPh>
    <rPh sb="10" eb="12">
      <t>ワリマシ</t>
    </rPh>
    <rPh sb="15" eb="17">
      <t>バアイ</t>
    </rPh>
    <rPh sb="29" eb="31">
      <t>ジカン</t>
    </rPh>
    <rPh sb="32" eb="33">
      <t>フン</t>
    </rPh>
    <rPh sb="34" eb="36">
      <t>ニュウリョク</t>
    </rPh>
    <phoneticPr fontId="1"/>
  </si>
  <si>
    <t>有給休暇による支払</t>
    <rPh sb="0" eb="4">
      <t>ユウキュウキュウカ</t>
    </rPh>
    <rPh sb="7" eb="9">
      <t>シハライ</t>
    </rPh>
    <phoneticPr fontId="1"/>
  </si>
  <si>
    <t>③有給休暇取得に伴う支払がある場合は、E8セル,F8セルに時間,分を入力</t>
    <rPh sb="1" eb="5">
      <t>ユウキュウキュウカ</t>
    </rPh>
    <rPh sb="5" eb="7">
      <t>シュトク</t>
    </rPh>
    <rPh sb="8" eb="9">
      <t>トモナ</t>
    </rPh>
    <rPh sb="10" eb="12">
      <t>シハライ</t>
    </rPh>
    <rPh sb="15" eb="17">
      <t>バアイ</t>
    </rPh>
    <rPh sb="29" eb="31">
      <t>ジカン</t>
    </rPh>
    <rPh sb="32" eb="33">
      <t>フン</t>
    </rPh>
    <rPh sb="34" eb="36">
      <t>ニュウリョク</t>
    </rPh>
    <phoneticPr fontId="1"/>
  </si>
  <si>
    <t>　以下の表にも入力する</t>
    <rPh sb="1" eb="3">
      <t>イカ</t>
    </rPh>
    <rPh sb="4" eb="5">
      <t>ヒョウ</t>
    </rPh>
    <rPh sb="7" eb="9">
      <t>ニュウリョク</t>
    </rPh>
    <phoneticPr fontId="1"/>
  </si>
  <si>
    <t>④FB払い（日額丙）の場合、源泉税を入力</t>
    <rPh sb="3" eb="4">
      <t>ハラ</t>
    </rPh>
    <rPh sb="6" eb="8">
      <t>ニチガク</t>
    </rPh>
    <rPh sb="8" eb="9">
      <t>ヘイ</t>
    </rPh>
    <rPh sb="11" eb="13">
      <t>バアイ</t>
    </rPh>
    <rPh sb="14" eb="16">
      <t>ゲンセン</t>
    </rPh>
    <rPh sb="16" eb="17">
      <t>ゼイ</t>
    </rPh>
    <rPh sb="18" eb="20">
      <t>ニュウリョク</t>
    </rPh>
    <phoneticPr fontId="1"/>
  </si>
  <si>
    <t>⑤上記以外は自動入力、自動計算されます。</t>
    <rPh sb="1" eb="3">
      <t>ジョウキ</t>
    </rPh>
    <rPh sb="3" eb="5">
      <t>イガイ</t>
    </rPh>
    <rPh sb="6" eb="8">
      <t>ジドウ</t>
    </rPh>
    <rPh sb="8" eb="10">
      <t>ニュウリョク</t>
    </rPh>
    <rPh sb="11" eb="13">
      <t>ジドウ</t>
    </rPh>
    <rPh sb="13" eb="15">
      <t>ケイサン</t>
    </rPh>
    <phoneticPr fontId="1"/>
  </si>
  <si>
    <t>⑥内容を確認し、印刷画面シートから印刷する</t>
    <rPh sb="1" eb="3">
      <t>ナイヨウ</t>
    </rPh>
    <rPh sb="4" eb="6">
      <t>カクニン</t>
    </rPh>
    <rPh sb="8" eb="10">
      <t>インサツ</t>
    </rPh>
    <rPh sb="10" eb="12">
      <t>ガメン</t>
    </rPh>
    <rPh sb="17" eb="19">
      <t>インサツ</t>
    </rPh>
    <phoneticPr fontId="1"/>
  </si>
  <si>
    <t>《執行予算》</t>
    <rPh sb="1" eb="5">
      <t>シッコウヨサン</t>
    </rPh>
    <phoneticPr fontId="1"/>
  </si>
  <si>
    <t>《被雇用者》</t>
    <rPh sb="1" eb="5">
      <t>ヒコヨウシャ</t>
    </rPh>
    <phoneticPr fontId="1"/>
  </si>
  <si>
    <t>《事務局宛連絡事項》</t>
    <rPh sb="1" eb="4">
      <t>ジムキョク</t>
    </rPh>
    <rPh sb="4" eb="5">
      <t>アテ</t>
    </rPh>
    <rPh sb="5" eb="7">
      <t>レンラク</t>
    </rPh>
    <rPh sb="7" eb="9">
      <t>ジコウ</t>
    </rPh>
    <phoneticPr fontId="1"/>
  </si>
  <si>
    <t>　</t>
    <phoneticPr fontId="1"/>
  </si>
  <si>
    <t>勤務報告対象年月</t>
    <rPh sb="0" eb="8">
      <t>キンムホウコクタイショウネンゲツ</t>
    </rPh>
    <phoneticPr fontId="1"/>
  </si>
  <si>
    <t>年</t>
    <rPh sb="0" eb="1">
      <t>ネン</t>
    </rPh>
    <phoneticPr fontId="1"/>
  </si>
  <si>
    <t>月</t>
    <rPh sb="0" eb="1">
      <t>ツキ</t>
    </rPh>
    <phoneticPr fontId="1"/>
  </si>
  <si>
    <r>
      <t>※　実働時間は</t>
    </r>
    <r>
      <rPr>
        <sz val="9"/>
        <color rgb="FFFF0000"/>
        <rFont val="ＭＳ Ｐゴシック"/>
        <family val="3"/>
        <charset val="128"/>
      </rPr>
      <t>1分</t>
    </r>
    <r>
      <rPr>
        <sz val="9"/>
        <color theme="1"/>
        <rFont val="ＭＳ Ｐゴシック"/>
        <family val="3"/>
        <charset val="128"/>
      </rPr>
      <t>単位としてください（端数切上げ）。　※週の起算日は</t>
    </r>
    <r>
      <rPr>
        <sz val="9"/>
        <color rgb="FFFF0000"/>
        <rFont val="ＭＳ Ｐゴシック"/>
        <family val="3"/>
        <charset val="128"/>
      </rPr>
      <t>土</t>
    </r>
    <r>
      <rPr>
        <sz val="9"/>
        <color theme="1"/>
        <rFont val="ＭＳ Ｐゴシック"/>
        <family val="3"/>
        <charset val="128"/>
      </rPr>
      <t>曜日です。</t>
    </r>
    <rPh sb="34" eb="35">
      <t>ド</t>
    </rPh>
    <phoneticPr fontId="1"/>
  </si>
  <si>
    <t>上記、週28時間以上（学生アルバイト）、週40時間以上（学生アルバイト以外）の勤務ではないことを確認しました</t>
    <phoneticPr fontId="1"/>
  </si>
  <si>
    <t>※　労働基準法の定めるところにより1日6時間を超える労働に対しては45分以上の休憩を取得してください。実働時間には昼食などの休憩時間は含みません。</t>
    <phoneticPr fontId="1"/>
  </si>
  <si>
    <t>曜日</t>
    <rPh sb="0" eb="2">
      <t>ヨウビ</t>
    </rPh>
    <phoneticPr fontId="1"/>
  </si>
  <si>
    <t>非表示</t>
    <rPh sb="0" eb="3">
      <t>ヒヒョウジ</t>
    </rPh>
    <phoneticPr fontId="1"/>
  </si>
  <si>
    <t>＜留意事項＞以下に該当する場合は修正を要する</t>
    <rPh sb="3" eb="5">
      <t>ジコウ</t>
    </rPh>
    <rPh sb="6" eb="8">
      <t>イカ</t>
    </rPh>
    <rPh sb="9" eb="11">
      <t>ガイトウ</t>
    </rPh>
    <rPh sb="13" eb="15">
      <t>バアイ</t>
    </rPh>
    <rPh sb="16" eb="18">
      <t>シュウセイ</t>
    </rPh>
    <rPh sb="19" eb="20">
      <t>ヨウ</t>
    </rPh>
    <phoneticPr fontId="1"/>
  </si>
  <si>
    <t>・1週の超過勤務が40時間超えたとき（時間給の100分の125の超過勤務手当）</t>
    <phoneticPr fontId="1"/>
  </si>
  <si>
    <t>・1か月の超過勤務が60時間を超えたとき（時間給の100分の150の超過勤務手当）</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</si>
</sst>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 [h]:mm;@\ "/>
    <numFmt numFmtId="177" formatCode="#,###&quot;円&quot;"/>
    <numFmt numFmtId="178" formatCode="#,###&quot;日&quot;"/>
    <numFmt numFmtId="179" formatCode="#,##0.00_);[Red]\(#,##0.00\)"/>
    <numFmt numFmtId="180" formatCode="00"/>
    <numFmt numFmtId="181" formatCode="#0"/>
    <numFmt numFmtId="182" formatCode="0_ "/>
    <numFmt numFmtId="183" formatCode="#0&quot;時&quot;"/>
    <numFmt numFmtId="184" formatCode="00&quot;分&quot;"/>
    <numFmt numFmtId="185" formatCode="#0&quot;時&quot;&quot;間&quot;"/>
    <numFmt numFmtId="186" formatCode="#"/>
    <numFmt numFmtId="187" formatCode="[$-F800]dddd\,\ mmmm\ dd\,\ yyyy"/>
    <numFmt numFmtId="188" formatCode="General&quot;日&quot;"/>
    <numFmt numFmtId="189" formatCode="#,##0.00&quot;円&quot;"/>
    <numFmt numFmtId="190" formatCode="#,##0&quot;分&quot;"/>
    <numFmt numFmtId="191" formatCode="#,###&quot;時間&quot;"/>
  </numFmts>
  <fonts count="21" x14ac:knownFonts="1">
    <font>
      <sz val="11"/>
      <color theme="1"/>
      <name val="游ゴシック"/>
      <family val="2"/>
      <charset val="128"/>
      <scheme val="minor"/>
    </font>
    <font>
      <sz val="6"/>
      <name val="游ゴシック"/>
      <family val="2"/>
      <charset val="128"/>
      <scheme val="minor"/>
    </font>
    <font>
      <b/>
      <sz val="14"/>
      <color theme="1"/>
      <name val="ＭＳ Ｐゴシック"/>
      <family val="3"/>
      <charset val="128"/>
    </font>
    <font>
      <b/>
      <sz val="9"/>
      <color theme="1"/>
      <name val="ＭＳ Ｐゴシック"/>
      <family val="3"/>
      <charset val="128"/>
    </font>
    <font>
      <sz val="9"/>
      <color theme="1"/>
      <name val="ＭＳ Ｐゴシック"/>
      <family val="3"/>
      <charset val="128"/>
    </font>
    <font>
      <sz val="11"/>
      <color theme="1"/>
      <name val="ＭＳ Ｐゴシック"/>
      <family val="3"/>
      <charset val="128"/>
    </font>
    <font>
      <sz val="8"/>
      <color theme="1"/>
      <name val="ＭＳ Ｐゴシック"/>
      <family val="3"/>
      <charset val="128"/>
    </font>
    <font>
      <sz val="10"/>
      <color theme="1"/>
      <name val="ＭＳ Ｐゴシック"/>
      <family val="3"/>
      <charset val="128"/>
    </font>
    <font>
      <sz val="18"/>
      <color theme="1"/>
      <name val="ＭＳ Ｐゴシック"/>
      <family val="3"/>
      <charset val="128"/>
    </font>
    <font>
      <sz val="11"/>
      <color rgb="FFFF0000"/>
      <name val="ＭＳ Ｐゴシック"/>
      <family val="3"/>
      <charset val="128"/>
    </font>
    <font>
      <u/>
      <sz val="11"/>
      <color theme="10"/>
      <name val="游ゴシック"/>
      <family val="2"/>
      <charset val="128"/>
      <scheme val="minor"/>
    </font>
    <font>
      <b/>
      <sz val="12"/>
      <color theme="1"/>
      <name val="ＭＳ Ｐゴシック"/>
      <family val="3"/>
      <charset val="128"/>
    </font>
    <font>
      <b/>
      <sz val="11"/>
      <color theme="1"/>
      <name val="ＭＳ Ｐゴシック"/>
      <family val="3"/>
      <charset val="128"/>
    </font>
    <font>
      <b/>
      <sz val="8"/>
      <color theme="1"/>
      <name val="ＭＳ Ｐゴシック"/>
      <family val="3"/>
      <charset val="128"/>
    </font>
    <font>
      <b/>
      <sz val="10"/>
      <color theme="1"/>
      <name val="ＭＳ Ｐゴシック"/>
      <family val="3"/>
      <charset val="128"/>
    </font>
    <font>
      <sz val="9"/>
      <color rgb="FFFF0000"/>
      <name val="ＭＳ Ｐゴシック"/>
      <family val="3"/>
      <charset val="128"/>
    </font>
    <font>
      <sz val="9"/>
      <color rgb="FF000000"/>
      <name val="ＭＳ Ｐゴシック"/>
      <family val="3"/>
      <charset val="128"/>
    </font>
    <font>
      <sz val="20"/>
      <color theme="1"/>
      <name val="ＭＳ Ｐゴシック"/>
      <family val="3"/>
      <charset val="128"/>
    </font>
    <font>
      <sz val="11"/>
      <name val="游ゴシック"/>
      <family val="2"/>
      <charset val="128"/>
      <scheme val="minor"/>
    </font>
    <font>
      <sz val="11"/>
      <color theme="1"/>
      <name val="游ゴシック"/>
      <family val="2"/>
      <charset val="128"/>
      <scheme val="minor"/>
    </font>
    <font>
      <sz val="11"/>
      <name val="ＭＳ Ｐゴシック"/>
      <family val="3"/>
      <charset val="128"/>
    </font>
  </fonts>
  <fills count="5">
    <fill>
      <patternFill patternType="none"/>
    </fill>
    <fill>
      <patternFill patternType="gray125"/>
    </fill>
    <fill>
      <patternFill patternType="solid">
        <fgColor theme="2" tint="-9.9978637043366805E-2"/>
        <bgColor indexed="64"/>
      </patternFill>
    </fill>
    <fill>
      <patternFill patternType="solid">
        <fgColor theme="0" tint="-0.249977111117893"/>
        <bgColor indexed="64"/>
      </patternFill>
    </fill>
    <fill>
      <patternFill patternType="solid">
        <fgColor theme="0" tint="-0.14999847407452621"/>
        <bgColor indexed="64"/>
      </patternFill>
    </fill>
  </fills>
  <borders count="109">
    <border>
      <left/>
      <right/>
      <top/>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style="double">
        <color indexed="64"/>
      </bottom>
      <diagonal/>
    </border>
    <border>
      <left style="medium">
        <color indexed="64"/>
      </left>
      <right/>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top/>
      <bottom style="hair">
        <color indexed="64"/>
      </bottom>
      <diagonal/>
    </border>
    <border>
      <left style="thin">
        <color indexed="64"/>
      </left>
      <right style="double">
        <color indexed="64"/>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auto="1"/>
      </top>
      <bottom style="hair">
        <color indexed="64"/>
      </bottom>
      <diagonal/>
    </border>
    <border>
      <left style="medium">
        <color indexed="64"/>
      </left>
      <right style="medium">
        <color indexed="64"/>
      </right>
      <top style="medium">
        <color auto="1"/>
      </top>
      <bottom style="hair">
        <color indexed="64"/>
      </bottom>
      <diagonal/>
    </border>
    <border>
      <left style="medium">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medium">
        <color auto="1"/>
      </left>
      <right style="thin">
        <color indexed="64"/>
      </right>
      <top style="medium">
        <color auto="1"/>
      </top>
      <bottom/>
      <diagonal/>
    </border>
    <border>
      <left style="medium">
        <color auto="1"/>
      </left>
      <right style="thin">
        <color indexed="64"/>
      </right>
      <top/>
      <bottom style="medium">
        <color auto="1"/>
      </bottom>
      <diagonal/>
    </border>
    <border>
      <left style="thin">
        <color indexed="64"/>
      </left>
      <right style="thin">
        <color indexed="64"/>
      </right>
      <top/>
      <bottom style="medium">
        <color auto="1"/>
      </bottom>
      <diagonal/>
    </border>
    <border>
      <left/>
      <right style="thin">
        <color indexed="64"/>
      </right>
      <top style="medium">
        <color auto="1"/>
      </top>
      <bottom/>
      <diagonal/>
    </border>
    <border>
      <left style="thin">
        <color indexed="64"/>
      </left>
      <right/>
      <top/>
      <bottom style="medium">
        <color auto="1"/>
      </bottom>
      <diagonal/>
    </border>
    <border>
      <left style="medium">
        <color indexed="64"/>
      </left>
      <right style="medium">
        <color indexed="64"/>
      </right>
      <top/>
      <bottom style="medium">
        <color auto="1"/>
      </bottom>
      <diagonal/>
    </border>
    <border>
      <left style="thin">
        <color indexed="64"/>
      </left>
      <right style="medium">
        <color indexed="64"/>
      </right>
      <top style="medium">
        <color indexed="64"/>
      </top>
      <bottom/>
      <diagonal/>
    </border>
    <border>
      <left/>
      <right style="thin">
        <color indexed="64"/>
      </right>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diagonal/>
    </border>
    <border>
      <left/>
      <right/>
      <top style="thin">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hair">
        <color auto="1"/>
      </left>
      <right style="thin">
        <color indexed="64"/>
      </right>
      <top style="medium">
        <color auto="1"/>
      </top>
      <bottom/>
      <diagonal/>
    </border>
    <border>
      <left style="hair">
        <color auto="1"/>
      </left>
      <right style="thin">
        <color indexed="64"/>
      </right>
      <top/>
      <bottom style="medium">
        <color auto="1"/>
      </bottom>
      <diagonal/>
    </border>
    <border>
      <left style="hair">
        <color auto="1"/>
      </left>
      <right style="thin">
        <color indexed="64"/>
      </right>
      <top style="medium">
        <color auto="1"/>
      </top>
      <bottom style="hair">
        <color indexed="64"/>
      </bottom>
      <diagonal/>
    </border>
    <border>
      <left style="hair">
        <color auto="1"/>
      </left>
      <right style="thin">
        <color indexed="64"/>
      </right>
      <top style="hair">
        <color indexed="64"/>
      </top>
      <bottom style="hair">
        <color indexed="64"/>
      </bottom>
      <diagonal/>
    </border>
    <border>
      <left style="hair">
        <color auto="1"/>
      </left>
      <right style="thin">
        <color indexed="64"/>
      </right>
      <top style="hair">
        <color indexed="64"/>
      </top>
      <bottom style="medium">
        <color indexed="64"/>
      </bottom>
      <diagonal/>
    </border>
    <border>
      <left style="medium">
        <color auto="1"/>
      </left>
      <right style="hair">
        <color auto="1"/>
      </right>
      <top style="medium">
        <color auto="1"/>
      </top>
      <bottom style="hair">
        <color indexed="64"/>
      </bottom>
      <diagonal/>
    </border>
    <border>
      <left style="medium">
        <color auto="1"/>
      </left>
      <right style="hair">
        <color auto="1"/>
      </right>
      <top style="hair">
        <color indexed="64"/>
      </top>
      <bottom style="hair">
        <color indexed="64"/>
      </bottom>
      <diagonal/>
    </border>
    <border>
      <left style="medium">
        <color auto="1"/>
      </left>
      <right style="hair">
        <color auto="1"/>
      </right>
      <top style="hair">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alignment vertical="center"/>
    </xf>
    <xf numFmtId="0" fontId="10" fillId="0" borderId="0" applyNumberFormat="0" applyFill="0" applyBorder="0" applyAlignment="0" applyProtection="0">
      <alignment vertical="center"/>
    </xf>
    <xf numFmtId="38" fontId="19" fillId="0" borderId="0" applyFont="0" applyFill="0" applyBorder="0" applyAlignment="0" applyProtection="0">
      <alignment vertical="center"/>
    </xf>
  </cellStyleXfs>
  <cellXfs count="266">
    <xf numFmtId="0" fontId="0" fillId="0" borderId="0" xfId="0">
      <alignment vertical="center"/>
    </xf>
    <xf numFmtId="0" fontId="5" fillId="0" borderId="0" xfId="0" applyFont="1" applyProtection="1">
      <alignment vertical="center"/>
      <protection locked="0"/>
    </xf>
    <xf numFmtId="0" fontId="5" fillId="0" borderId="2" xfId="0" applyFont="1" applyBorder="1" applyProtection="1">
      <alignment vertical="center"/>
      <protection locked="0"/>
    </xf>
    <xf numFmtId="0" fontId="5" fillId="0" borderId="0" xfId="0" applyFont="1" applyAlignment="1">
      <alignment horizontal="center" vertical="center"/>
    </xf>
    <xf numFmtId="0" fontId="9" fillId="0" borderId="0" xfId="0" applyFont="1" applyProtection="1">
      <alignment vertical="center"/>
      <protection locked="0"/>
    </xf>
    <xf numFmtId="0" fontId="5" fillId="0" borderId="0" xfId="0" applyFont="1">
      <alignment vertical="center"/>
    </xf>
    <xf numFmtId="20" fontId="5" fillId="0" borderId="0" xfId="0" applyNumberFormat="1" applyFont="1">
      <alignment vertical="center"/>
    </xf>
    <xf numFmtId="176" fontId="5" fillId="0" borderId="0" xfId="0" applyNumberFormat="1" applyFont="1">
      <alignment vertical="center"/>
    </xf>
    <xf numFmtId="0" fontId="8" fillId="0" borderId="0" xfId="0" applyFont="1">
      <alignment vertical="center"/>
    </xf>
    <xf numFmtId="0" fontId="5" fillId="0" borderId="0" xfId="0" applyFont="1" applyAlignment="1">
      <alignment horizontal="left" vertical="center" indent="1"/>
    </xf>
    <xf numFmtId="0" fontId="9" fillId="0" borderId="0" xfId="0" applyFont="1" applyAlignment="1">
      <alignment horizontal="left" vertical="center" indent="1"/>
    </xf>
    <xf numFmtId="0" fontId="7" fillId="0" borderId="0" xfId="0" applyFont="1">
      <alignment vertical="center"/>
    </xf>
    <xf numFmtId="0" fontId="5" fillId="0" borderId="29" xfId="0" applyFont="1" applyBorder="1" applyProtection="1">
      <alignment vertical="center"/>
      <protection locked="0"/>
    </xf>
    <xf numFmtId="0" fontId="5" fillId="0" borderId="43" xfId="0" applyFont="1" applyBorder="1" applyProtection="1">
      <alignment vertical="center"/>
      <protection locked="0"/>
    </xf>
    <xf numFmtId="20" fontId="5" fillId="0" borderId="0" xfId="0" applyNumberFormat="1" applyFont="1" applyProtection="1">
      <alignment vertical="center"/>
      <protection locked="0"/>
    </xf>
    <xf numFmtId="0" fontId="5" fillId="0" borderId="0" xfId="0" applyFont="1" applyAlignment="1" applyProtection="1">
      <alignment horizontal="center" vertical="center"/>
      <protection locked="0"/>
    </xf>
    <xf numFmtId="176" fontId="5" fillId="0" borderId="0" xfId="0" applyNumberFormat="1" applyFont="1" applyProtection="1">
      <alignment vertical="center"/>
      <protection locked="0"/>
    </xf>
    <xf numFmtId="0" fontId="7" fillId="0" borderId="0" xfId="0" applyFont="1" applyAlignment="1" applyProtection="1">
      <alignment horizontal="right" vertical="center"/>
      <protection locked="0"/>
    </xf>
    <xf numFmtId="0" fontId="5" fillId="0" borderId="50" xfId="0" applyFont="1" applyBorder="1" applyProtection="1">
      <alignment vertical="center"/>
      <protection locked="0"/>
    </xf>
    <xf numFmtId="0" fontId="7" fillId="0" borderId="0" xfId="0" applyFont="1" applyAlignment="1">
      <alignment horizontal="center" vertical="center"/>
    </xf>
    <xf numFmtId="0" fontId="5" fillId="0" borderId="20" xfId="0" applyFont="1" applyBorder="1" applyAlignment="1">
      <alignment horizontal="center" vertical="center"/>
    </xf>
    <xf numFmtId="0" fontId="5" fillId="0" borderId="24" xfId="0" applyFont="1" applyBorder="1" applyAlignment="1">
      <alignment horizontal="right" vertical="center"/>
    </xf>
    <xf numFmtId="0" fontId="7" fillId="0" borderId="20" xfId="0" applyFont="1" applyBorder="1">
      <alignment vertical="center"/>
    </xf>
    <xf numFmtId="0" fontId="5" fillId="0" borderId="64" xfId="0" applyFont="1" applyBorder="1" applyAlignment="1">
      <alignment horizontal="center" vertical="center" shrinkToFit="1"/>
    </xf>
    <xf numFmtId="0" fontId="16" fillId="0" borderId="30" xfId="0" applyFont="1" applyBorder="1" applyAlignment="1">
      <alignment horizontal="center" vertical="center"/>
    </xf>
    <xf numFmtId="0" fontId="5" fillId="0" borderId="11" xfId="0" applyFont="1" applyBorder="1">
      <alignment vertical="center"/>
    </xf>
    <xf numFmtId="177" fontId="4" fillId="0" borderId="11" xfId="0" applyNumberFormat="1" applyFont="1" applyBorder="1" applyAlignment="1">
      <alignment horizontal="center" vertical="center"/>
    </xf>
    <xf numFmtId="177" fontId="4" fillId="0" borderId="23" xfId="0" applyNumberFormat="1" applyFont="1" applyBorder="1" applyAlignment="1">
      <alignment horizontal="center" vertical="center"/>
    </xf>
    <xf numFmtId="0" fontId="5" fillId="0" borderId="34" xfId="0" applyFont="1" applyBorder="1">
      <alignment vertical="center"/>
    </xf>
    <xf numFmtId="177" fontId="4" fillId="0" borderId="34" xfId="0" applyNumberFormat="1" applyFont="1" applyBorder="1" applyAlignment="1">
      <alignment horizontal="center" vertical="center"/>
    </xf>
    <xf numFmtId="0" fontId="4" fillId="0" borderId="11" xfId="0" applyFont="1" applyBorder="1" applyAlignment="1">
      <alignment horizontal="center" vertical="center"/>
    </xf>
    <xf numFmtId="0" fontId="4" fillId="0" borderId="23" xfId="0" applyFont="1" applyBorder="1" applyAlignment="1">
      <alignment horizontal="center" vertical="center"/>
    </xf>
    <xf numFmtId="0" fontId="10" fillId="0" borderId="0" xfId="1" applyAlignment="1" applyProtection="1">
      <alignment horizontal="left" vertical="center" indent="2"/>
    </xf>
    <xf numFmtId="0" fontId="6" fillId="0" borderId="19" xfId="0" applyFont="1" applyBorder="1" applyAlignment="1">
      <alignment horizontal="center" vertical="center" wrapText="1"/>
    </xf>
    <xf numFmtId="0" fontId="5" fillId="0" borderId="23" xfId="0" applyFont="1" applyBorder="1" applyAlignment="1">
      <alignment horizontal="center" vertical="center" shrinkToFit="1"/>
    </xf>
    <xf numFmtId="0" fontId="5" fillId="0" borderId="65" xfId="0" applyFont="1" applyBorder="1" applyProtection="1">
      <alignment vertical="center"/>
      <protection locked="0"/>
    </xf>
    <xf numFmtId="0" fontId="5" fillId="0" borderId="32" xfId="0" applyFont="1" applyBorder="1" applyAlignment="1">
      <alignment horizontal="center" vertical="center"/>
    </xf>
    <xf numFmtId="0" fontId="5" fillId="0" borderId="66" xfId="0" applyFont="1" applyBorder="1">
      <alignment vertical="center"/>
    </xf>
    <xf numFmtId="0" fontId="5" fillId="0" borderId="32" xfId="0" applyFont="1" applyBorder="1">
      <alignment vertical="center"/>
    </xf>
    <xf numFmtId="181" fontId="5" fillId="0" borderId="47" xfId="0" applyNumberFormat="1" applyFont="1" applyBorder="1" applyAlignment="1">
      <alignment horizontal="center" vertical="center"/>
    </xf>
    <xf numFmtId="180" fontId="5" fillId="0" borderId="75" xfId="0" applyNumberFormat="1" applyFont="1" applyBorder="1" applyAlignment="1">
      <alignment horizontal="center" vertical="center"/>
    </xf>
    <xf numFmtId="181" fontId="5" fillId="0" borderId="76" xfId="0" applyNumberFormat="1" applyFont="1" applyBorder="1" applyAlignment="1">
      <alignment horizontal="center" vertical="center"/>
    </xf>
    <xf numFmtId="180" fontId="5" fillId="0" borderId="49" xfId="0" applyNumberFormat="1" applyFont="1" applyBorder="1" applyAlignment="1">
      <alignment horizontal="center" vertical="center"/>
    </xf>
    <xf numFmtId="0" fontId="5" fillId="0" borderId="61" xfId="0" applyFont="1" applyBorder="1">
      <alignment vertical="center"/>
    </xf>
    <xf numFmtId="181" fontId="5" fillId="0" borderId="67" xfId="0" applyNumberFormat="1" applyFont="1" applyBorder="1" applyAlignment="1">
      <alignment horizontal="center" vertical="center"/>
    </xf>
    <xf numFmtId="180" fontId="5" fillId="0" borderId="68" xfId="0" applyNumberFormat="1" applyFont="1" applyBorder="1" applyAlignment="1">
      <alignment horizontal="center" vertical="center"/>
    </xf>
    <xf numFmtId="181" fontId="5" fillId="0" borderId="71" xfId="0" applyNumberFormat="1" applyFont="1" applyBorder="1" applyAlignment="1">
      <alignment horizontal="center" vertical="center"/>
    </xf>
    <xf numFmtId="180" fontId="5" fillId="0" borderId="72" xfId="0" applyNumberFormat="1" applyFont="1" applyBorder="1" applyAlignment="1">
      <alignment horizontal="center" vertical="center"/>
    </xf>
    <xf numFmtId="0" fontId="5" fillId="0" borderId="62" xfId="0" applyFont="1" applyBorder="1">
      <alignment vertical="center"/>
    </xf>
    <xf numFmtId="0" fontId="5" fillId="0" borderId="63" xfId="0" applyFont="1" applyBorder="1">
      <alignment vertical="center"/>
    </xf>
    <xf numFmtId="181" fontId="5" fillId="0" borderId="69" xfId="0" applyNumberFormat="1" applyFont="1" applyBorder="1" applyAlignment="1">
      <alignment horizontal="center" vertical="center"/>
    </xf>
    <xf numFmtId="180" fontId="5" fillId="0" borderId="70" xfId="0" applyNumberFormat="1" applyFont="1" applyBorder="1" applyAlignment="1">
      <alignment horizontal="center" vertical="center"/>
    </xf>
    <xf numFmtId="181" fontId="5" fillId="0" borderId="73" xfId="0" applyNumberFormat="1" applyFont="1" applyBorder="1" applyAlignment="1">
      <alignment horizontal="center" vertical="center"/>
    </xf>
    <xf numFmtId="180" fontId="5" fillId="0" borderId="74" xfId="0" applyNumberFormat="1" applyFont="1" applyBorder="1" applyAlignment="1">
      <alignment horizontal="center" vertical="center"/>
    </xf>
    <xf numFmtId="182" fontId="5" fillId="0" borderId="0" xfId="0" applyNumberFormat="1" applyFont="1" applyAlignment="1">
      <alignment horizontal="center" vertical="center"/>
    </xf>
    <xf numFmtId="181" fontId="5" fillId="0" borderId="20" xfId="0" applyNumberFormat="1" applyFont="1" applyBorder="1" applyAlignment="1">
      <alignment horizontal="center" vertical="center"/>
    </xf>
    <xf numFmtId="180" fontId="5" fillId="0" borderId="13" xfId="0" applyNumberFormat="1" applyFont="1" applyBorder="1" applyAlignment="1">
      <alignment horizontal="center" vertical="center"/>
    </xf>
    <xf numFmtId="0" fontId="5" fillId="0" borderId="37" xfId="0" applyFont="1" applyBorder="1" applyAlignment="1">
      <alignment horizontal="left" vertical="center"/>
    </xf>
    <xf numFmtId="0" fontId="5" fillId="0" borderId="28" xfId="0" applyFont="1" applyBorder="1" applyAlignment="1">
      <alignment horizontal="left" vertical="center"/>
    </xf>
    <xf numFmtId="0" fontId="5" fillId="0" borderId="31" xfId="0" applyFont="1" applyBorder="1" applyAlignment="1">
      <alignment horizontal="left" vertical="center"/>
    </xf>
    <xf numFmtId="0" fontId="6" fillId="0" borderId="88" xfId="0" applyFont="1" applyBorder="1" applyAlignment="1">
      <alignment horizontal="center" vertical="center" wrapText="1"/>
    </xf>
    <xf numFmtId="0" fontId="6" fillId="0" borderId="85"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6" xfId="0" applyFont="1" applyBorder="1" applyAlignment="1">
      <alignment horizontal="center" vertical="center"/>
    </xf>
    <xf numFmtId="0" fontId="5" fillId="0" borderId="95" xfId="0" applyFont="1" applyBorder="1" applyAlignment="1" applyProtection="1">
      <alignment horizontal="center" vertical="center"/>
      <protection locked="0"/>
    </xf>
    <xf numFmtId="0" fontId="4" fillId="0" borderId="34" xfId="0" applyFont="1" applyBorder="1" applyAlignment="1">
      <alignment horizontal="center" vertical="center"/>
    </xf>
    <xf numFmtId="0" fontId="5" fillId="0" borderId="53" xfId="0" applyFont="1" applyBorder="1" applyAlignment="1">
      <alignment vertical="center" wrapText="1"/>
    </xf>
    <xf numFmtId="0" fontId="5" fillId="0" borderId="54" xfId="0" applyFont="1" applyBorder="1" applyAlignment="1" applyProtection="1">
      <alignment vertical="center" wrapText="1"/>
      <protection locked="0"/>
    </xf>
    <xf numFmtId="0" fontId="5" fillId="0" borderId="10" xfId="0" applyFont="1" applyBorder="1" applyAlignment="1">
      <alignment horizontal="center" vertical="center" wrapText="1"/>
    </xf>
    <xf numFmtId="0" fontId="5" fillId="0" borderId="55" xfId="0" applyFont="1" applyBorder="1" applyAlignment="1">
      <alignment vertical="center" wrapText="1"/>
    </xf>
    <xf numFmtId="0" fontId="5" fillId="0" borderId="20" xfId="0" applyFont="1" applyBorder="1" applyAlignment="1" applyProtection="1">
      <alignment vertical="center" wrapText="1"/>
      <protection locked="0"/>
    </xf>
    <xf numFmtId="0" fontId="5" fillId="0" borderId="41"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vertical="center" wrapText="1"/>
    </xf>
    <xf numFmtId="0" fontId="5" fillId="0" borderId="58" xfId="0" applyFont="1" applyBorder="1" applyAlignment="1">
      <alignment horizontal="center" vertical="center" wrapText="1"/>
    </xf>
    <xf numFmtId="0" fontId="18" fillId="0" borderId="11" xfId="1" applyFont="1" applyBorder="1" applyAlignment="1" applyProtection="1">
      <alignment horizontal="left" vertical="center"/>
    </xf>
    <xf numFmtId="0" fontId="5" fillId="0" borderId="11" xfId="0" applyFont="1" applyBorder="1" applyAlignment="1" applyProtection="1">
      <alignment horizontal="center" vertical="center"/>
      <protection locked="0"/>
    </xf>
    <xf numFmtId="0" fontId="11" fillId="0" borderId="34" xfId="0" applyFont="1" applyBorder="1" applyAlignment="1"/>
    <xf numFmtId="0" fontId="11" fillId="0" borderId="0" xfId="0" applyFont="1" applyAlignment="1"/>
    <xf numFmtId="0" fontId="18" fillId="0" borderId="94" xfId="1" applyFont="1" applyBorder="1" applyAlignment="1" applyProtection="1">
      <alignment horizontal="left" vertical="center"/>
    </xf>
    <xf numFmtId="0" fontId="5" fillId="0" borderId="94" xfId="0" applyFont="1" applyBorder="1" applyAlignment="1" applyProtection="1">
      <alignment horizontal="center" vertical="center"/>
      <protection locked="0"/>
    </xf>
    <xf numFmtId="0" fontId="5" fillId="0" borderId="11" xfId="0" applyFont="1" applyBorder="1" applyProtection="1">
      <alignment vertical="center"/>
      <protection locked="0"/>
    </xf>
    <xf numFmtId="0" fontId="5" fillId="0" borderId="13" xfId="0" applyFont="1" applyBorder="1">
      <alignment vertical="center"/>
    </xf>
    <xf numFmtId="0" fontId="6" fillId="0" borderId="0" xfId="0" applyFont="1">
      <alignment vertical="center"/>
    </xf>
    <xf numFmtId="0" fontId="7" fillId="0" borderId="60" xfId="0" applyFont="1" applyBorder="1" applyAlignment="1">
      <alignment horizontal="center" vertical="center"/>
    </xf>
    <xf numFmtId="0" fontId="4" fillId="0" borderId="0" xfId="0" applyFont="1">
      <alignment vertical="center"/>
    </xf>
    <xf numFmtId="0" fontId="4" fillId="0" borderId="0" xfId="0" applyFont="1" applyAlignment="1">
      <alignment horizontal="left" vertical="center" wrapText="1"/>
    </xf>
    <xf numFmtId="0" fontId="4" fillId="0" borderId="0" xfId="0" applyFont="1" applyAlignment="1">
      <alignment vertical="center" wrapText="1"/>
    </xf>
    <xf numFmtId="0" fontId="13" fillId="0" borderId="0" xfId="0" applyFont="1">
      <alignment vertical="center"/>
    </xf>
    <xf numFmtId="0" fontId="6" fillId="0" borderId="0" xfId="0" applyFont="1" applyAlignment="1">
      <alignment vertical="center" wrapText="1"/>
    </xf>
    <xf numFmtId="0" fontId="6" fillId="0" borderId="53" xfId="0" applyFont="1" applyBorder="1" applyAlignment="1">
      <alignment vertical="center" wrapText="1"/>
    </xf>
    <xf numFmtId="186" fontId="6" fillId="0" borderId="54" xfId="0" applyNumberFormat="1" applyFont="1" applyBorder="1" applyAlignment="1">
      <alignment vertical="center" wrapText="1"/>
    </xf>
    <xf numFmtId="0" fontId="6" fillId="0" borderId="10" xfId="0" applyFont="1" applyBorder="1" applyAlignment="1">
      <alignment horizontal="center" vertical="center" wrapText="1"/>
    </xf>
    <xf numFmtId="0" fontId="6" fillId="0" borderId="55" xfId="0" applyFont="1" applyBorder="1" applyAlignment="1">
      <alignment vertical="center" wrapText="1"/>
    </xf>
    <xf numFmtId="186" fontId="6" fillId="0" borderId="20" xfId="0" applyNumberFormat="1" applyFont="1" applyBorder="1" applyAlignment="1">
      <alignment vertical="center" wrapText="1"/>
    </xf>
    <xf numFmtId="0" fontId="6" fillId="0" borderId="41" xfId="0" applyFont="1" applyBorder="1" applyAlignment="1">
      <alignment horizontal="center" vertical="center" wrapText="1"/>
    </xf>
    <xf numFmtId="0" fontId="6" fillId="0" borderId="56" xfId="0" applyFont="1" applyBorder="1" applyAlignment="1">
      <alignment vertical="center" wrapText="1"/>
    </xf>
    <xf numFmtId="186" fontId="6" fillId="0" borderId="57" xfId="0" applyNumberFormat="1" applyFont="1" applyBorder="1" applyAlignment="1">
      <alignment vertical="center" wrapText="1"/>
    </xf>
    <xf numFmtId="0" fontId="6" fillId="0" borderId="58" xfId="0" applyFont="1" applyBorder="1" applyAlignment="1">
      <alignment horizontal="center" vertical="center" wrapText="1"/>
    </xf>
    <xf numFmtId="0" fontId="6" fillId="0" borderId="0" xfId="0" applyFont="1" applyAlignment="1">
      <alignment horizontal="left" vertical="center"/>
    </xf>
    <xf numFmtId="0" fontId="5" fillId="0" borderId="80" xfId="0" applyFont="1" applyBorder="1" applyAlignment="1" applyProtection="1">
      <alignment horizontal="center" vertical="center"/>
      <protection locked="0"/>
    </xf>
    <xf numFmtId="183" fontId="5" fillId="0" borderId="78" xfId="0" applyNumberFormat="1" applyFont="1" applyBorder="1" applyAlignment="1" applyProtection="1">
      <alignment horizontal="center" vertical="center" shrinkToFit="1"/>
      <protection locked="0"/>
    </xf>
    <xf numFmtId="184" fontId="5" fillId="0" borderId="14" xfId="0" applyNumberFormat="1" applyFont="1" applyBorder="1" applyAlignment="1" applyProtection="1">
      <alignment horizontal="right" vertical="center" shrinkToFit="1"/>
      <protection locked="0"/>
    </xf>
    <xf numFmtId="0" fontId="5" fillId="0" borderId="14" xfId="0" applyFont="1" applyBorder="1" applyAlignment="1">
      <alignment horizontal="center" vertical="center" shrinkToFit="1"/>
    </xf>
    <xf numFmtId="183" fontId="5" fillId="0" borderId="14" xfId="0" applyNumberFormat="1" applyFont="1" applyBorder="1" applyAlignment="1" applyProtection="1">
      <alignment horizontal="right" vertical="center" shrinkToFit="1"/>
      <protection locked="0"/>
    </xf>
    <xf numFmtId="185" fontId="5" fillId="0" borderId="78" xfId="0" applyNumberFormat="1" applyFont="1" applyBorder="1" applyAlignment="1" applyProtection="1">
      <alignment horizontal="center" vertical="center" shrinkToFit="1"/>
      <protection locked="0"/>
    </xf>
    <xf numFmtId="182" fontId="5" fillId="0" borderId="77" xfId="0" applyNumberFormat="1" applyFont="1" applyBorder="1" applyAlignment="1">
      <alignment horizontal="right" vertical="center" shrinkToFit="1"/>
    </xf>
    <xf numFmtId="185" fontId="5" fillId="0" borderId="78" xfId="0" applyNumberFormat="1" applyFont="1" applyBorder="1" applyAlignment="1">
      <alignment horizontal="center" vertical="center" shrinkToFit="1"/>
    </xf>
    <xf numFmtId="184" fontId="5" fillId="0" borderId="14" xfId="0" applyNumberFormat="1" applyFont="1" applyBorder="1" applyAlignment="1">
      <alignment horizontal="center" vertical="center" shrinkToFit="1"/>
    </xf>
    <xf numFmtId="183" fontId="5" fillId="0" borderId="3" xfId="0" applyNumberFormat="1" applyFont="1" applyBorder="1" applyAlignment="1" applyProtection="1">
      <alignment horizontal="center" vertical="center" shrinkToFit="1"/>
      <protection locked="0"/>
    </xf>
    <xf numFmtId="184" fontId="5" fillId="0" borderId="4" xfId="0" applyNumberFormat="1" applyFont="1" applyBorder="1" applyAlignment="1" applyProtection="1">
      <alignment horizontal="right" vertical="center" shrinkToFit="1"/>
      <protection locked="0"/>
    </xf>
    <xf numFmtId="0" fontId="5" fillId="0" borderId="4" xfId="0" applyFont="1" applyBorder="1" applyAlignment="1">
      <alignment horizontal="center" vertical="center" shrinkToFit="1"/>
    </xf>
    <xf numFmtId="183" fontId="5" fillId="0" borderId="4" xfId="0" applyNumberFormat="1" applyFont="1" applyBorder="1" applyAlignment="1" applyProtection="1">
      <alignment horizontal="right" vertical="center" shrinkToFit="1"/>
      <protection locked="0"/>
    </xf>
    <xf numFmtId="185" fontId="5" fillId="0" borderId="3" xfId="0" applyNumberFormat="1" applyFont="1" applyBorder="1" applyAlignment="1" applyProtection="1">
      <alignment horizontal="center" vertical="center" shrinkToFit="1"/>
      <protection locked="0"/>
    </xf>
    <xf numFmtId="182" fontId="5" fillId="0" borderId="2" xfId="0" applyNumberFormat="1" applyFont="1" applyBorder="1" applyAlignment="1">
      <alignment horizontal="right" vertical="center" shrinkToFit="1"/>
    </xf>
    <xf numFmtId="185" fontId="5" fillId="0" borderId="3" xfId="0" applyNumberFormat="1" applyFont="1" applyBorder="1" applyAlignment="1">
      <alignment horizontal="center" vertical="center" shrinkToFit="1"/>
    </xf>
    <xf numFmtId="184" fontId="5" fillId="0" borderId="89" xfId="0" applyNumberFormat="1" applyFont="1" applyBorder="1" applyAlignment="1">
      <alignment horizontal="center" vertical="center" shrinkToFit="1"/>
    </xf>
    <xf numFmtId="183" fontId="5" fillId="0" borderId="51" xfId="0" applyNumberFormat="1" applyFont="1" applyBorder="1" applyAlignment="1" applyProtection="1">
      <alignment horizontal="center" vertical="center" shrinkToFit="1"/>
      <protection locked="0"/>
    </xf>
    <xf numFmtId="184" fontId="5" fillId="0" borderId="52" xfId="0" applyNumberFormat="1" applyFont="1" applyBorder="1" applyAlignment="1" applyProtection="1">
      <alignment horizontal="right" vertical="center" shrinkToFit="1"/>
      <protection locked="0"/>
    </xf>
    <xf numFmtId="0" fontId="5" fillId="0" borderId="52" xfId="0" applyFont="1" applyBorder="1" applyAlignment="1">
      <alignment horizontal="center" vertical="center" shrinkToFit="1"/>
    </xf>
    <xf numFmtId="183" fontId="5" fillId="0" borderId="52" xfId="0" applyNumberFormat="1" applyFont="1" applyBorder="1" applyAlignment="1" applyProtection="1">
      <alignment horizontal="right" vertical="center" shrinkToFit="1"/>
      <protection locked="0"/>
    </xf>
    <xf numFmtId="185" fontId="5" fillId="0" borderId="51" xfId="0" applyNumberFormat="1" applyFont="1" applyBorder="1" applyAlignment="1" applyProtection="1">
      <alignment horizontal="center" vertical="center" shrinkToFit="1"/>
      <protection locked="0"/>
    </xf>
    <xf numFmtId="182" fontId="5" fillId="0" borderId="50" xfId="0" applyNumberFormat="1" applyFont="1" applyBorder="1" applyAlignment="1">
      <alignment horizontal="right" vertical="center" shrinkToFit="1"/>
    </xf>
    <xf numFmtId="185" fontId="5" fillId="0" borderId="51" xfId="0" applyNumberFormat="1" applyFont="1" applyBorder="1" applyAlignment="1">
      <alignment horizontal="center" vertical="center" shrinkToFit="1"/>
    </xf>
    <xf numFmtId="184" fontId="5" fillId="0" borderId="90" xfId="0" applyNumberFormat="1" applyFont="1" applyBorder="1" applyAlignment="1">
      <alignment horizontal="center" vertical="center" shrinkToFit="1"/>
    </xf>
    <xf numFmtId="185" fontId="5" fillId="0" borderId="20" xfId="0" applyNumberFormat="1" applyFont="1" applyBorder="1" applyAlignment="1">
      <alignment horizontal="center" vertical="center" shrinkToFit="1"/>
    </xf>
    <xf numFmtId="184" fontId="5" fillId="0" borderId="13" xfId="0" applyNumberFormat="1" applyFont="1" applyBorder="1" applyAlignment="1">
      <alignment horizontal="center" vertical="center" shrinkToFit="1"/>
    </xf>
    <xf numFmtId="177" fontId="5" fillId="0" borderId="39" xfId="0" applyNumberFormat="1" applyFont="1" applyBorder="1" applyAlignment="1" applyProtection="1">
      <alignment horizontal="right" vertical="center"/>
      <protection locked="0"/>
    </xf>
    <xf numFmtId="0" fontId="6" fillId="0" borderId="101" xfId="0" applyFont="1" applyBorder="1" applyAlignment="1">
      <alignment horizontal="center" vertical="center"/>
    </xf>
    <xf numFmtId="0" fontId="6" fillId="0" borderId="102" xfId="0" applyFont="1" applyBorder="1" applyAlignment="1">
      <alignment horizontal="center" vertical="center"/>
    </xf>
    <xf numFmtId="0" fontId="6" fillId="0" borderId="103" xfId="0" applyFont="1" applyBorder="1" applyAlignment="1">
      <alignment horizontal="center" vertical="center"/>
    </xf>
    <xf numFmtId="188" fontId="6" fillId="0" borderId="104" xfId="0" applyNumberFormat="1" applyFont="1" applyBorder="1" applyAlignment="1">
      <alignment horizontal="right" vertical="center"/>
    </xf>
    <xf numFmtId="188" fontId="6" fillId="0" borderId="105" xfId="0" applyNumberFormat="1" applyFont="1" applyBorder="1" applyAlignment="1">
      <alignment horizontal="right" vertical="center"/>
    </xf>
    <xf numFmtId="188" fontId="6" fillId="0" borderId="106" xfId="0" applyNumberFormat="1" applyFont="1" applyBorder="1" applyAlignment="1">
      <alignment horizontal="right" vertical="center"/>
    </xf>
    <xf numFmtId="0" fontId="5" fillId="3" borderId="0" xfId="0" applyFont="1" applyFill="1" applyAlignment="1">
      <alignment horizontal="center" vertical="center" wrapText="1"/>
    </xf>
    <xf numFmtId="189" fontId="5" fillId="4" borderId="11" xfId="2" applyNumberFormat="1" applyFont="1" applyFill="1" applyBorder="1">
      <alignment vertical="center"/>
    </xf>
    <xf numFmtId="189" fontId="5" fillId="4" borderId="11" xfId="0" applyNumberFormat="1" applyFont="1" applyFill="1" applyBorder="1">
      <alignment vertical="center"/>
    </xf>
    <xf numFmtId="189" fontId="5" fillId="4" borderId="34" xfId="0" applyNumberFormat="1" applyFont="1" applyFill="1" applyBorder="1">
      <alignment vertical="center"/>
    </xf>
    <xf numFmtId="189" fontId="5" fillId="4" borderId="23" xfId="0" applyNumberFormat="1" applyFont="1" applyFill="1" applyBorder="1">
      <alignment vertical="center"/>
    </xf>
    <xf numFmtId="190" fontId="5" fillId="4" borderId="34" xfId="2" applyNumberFormat="1" applyFont="1" applyFill="1" applyBorder="1">
      <alignment vertical="center"/>
    </xf>
    <xf numFmtId="191" fontId="4" fillId="4" borderId="34" xfId="0" applyNumberFormat="1" applyFont="1" applyFill="1" applyBorder="1" applyAlignment="1">
      <alignment horizontal="right" vertical="center"/>
    </xf>
    <xf numFmtId="179" fontId="5" fillId="4" borderId="38" xfId="0" applyNumberFormat="1" applyFont="1" applyFill="1" applyBorder="1" applyAlignment="1">
      <alignment vertical="center" shrinkToFit="1"/>
    </xf>
    <xf numFmtId="190" fontId="5" fillId="4" borderId="11" xfId="2" applyNumberFormat="1" applyFont="1" applyFill="1" applyBorder="1">
      <alignment vertical="center"/>
    </xf>
    <xf numFmtId="177" fontId="4" fillId="4" borderId="11" xfId="0" applyNumberFormat="1" applyFont="1" applyFill="1" applyBorder="1" applyAlignment="1">
      <alignment horizontal="right" vertical="center"/>
    </xf>
    <xf numFmtId="179" fontId="5" fillId="4" borderId="13" xfId="0" applyNumberFormat="1" applyFont="1" applyFill="1" applyBorder="1" applyAlignment="1">
      <alignment vertical="center" shrinkToFit="1"/>
    </xf>
    <xf numFmtId="190" fontId="5" fillId="0" borderId="11" xfId="0" applyNumberFormat="1" applyFont="1" applyBorder="1" applyProtection="1">
      <alignment vertical="center"/>
      <protection locked="0"/>
    </xf>
    <xf numFmtId="190" fontId="5" fillId="0" borderId="23" xfId="0" applyNumberFormat="1" applyFont="1" applyBorder="1" applyProtection="1">
      <alignment vertical="center"/>
      <protection locked="0"/>
    </xf>
    <xf numFmtId="177" fontId="4" fillId="4" borderId="23" xfId="0" applyNumberFormat="1" applyFont="1" applyFill="1" applyBorder="1" applyAlignment="1">
      <alignment horizontal="right" vertical="center"/>
    </xf>
    <xf numFmtId="179" fontId="5" fillId="4" borderId="22" xfId="0" applyNumberFormat="1" applyFont="1" applyFill="1" applyBorder="1" applyAlignment="1">
      <alignment vertical="center" shrinkToFit="1"/>
    </xf>
    <xf numFmtId="177" fontId="5" fillId="4" borderId="39" xfId="0" applyNumberFormat="1" applyFont="1" applyFill="1" applyBorder="1" applyAlignment="1">
      <alignment horizontal="right" vertical="center"/>
    </xf>
    <xf numFmtId="0" fontId="5" fillId="4" borderId="12" xfId="0" applyFont="1" applyFill="1" applyBorder="1" applyAlignment="1">
      <alignment horizontal="center" vertical="center"/>
    </xf>
    <xf numFmtId="178" fontId="5" fillId="4" borderId="12" xfId="0" applyNumberFormat="1" applyFont="1" applyFill="1" applyBorder="1" applyAlignment="1">
      <alignment horizontal="center" vertical="center"/>
    </xf>
    <xf numFmtId="0" fontId="5" fillId="4" borderId="20" xfId="0" applyFont="1" applyFill="1" applyBorder="1" applyAlignment="1" applyProtection="1">
      <alignment vertical="center" wrapText="1"/>
      <protection locked="0"/>
    </xf>
    <xf numFmtId="0" fontId="10" fillId="0" borderId="0" xfId="1" applyAlignment="1" applyProtection="1">
      <alignment horizontal="left" vertical="center" indent="2"/>
    </xf>
    <xf numFmtId="0" fontId="5" fillId="0" borderId="59" xfId="0" applyFont="1" applyBorder="1" applyAlignment="1">
      <alignment horizontal="left" vertical="center"/>
    </xf>
    <xf numFmtId="0" fontId="5" fillId="0" borderId="59" xfId="0" applyFont="1" applyBorder="1" applyAlignment="1" applyProtection="1">
      <alignment horizontal="center" vertical="center"/>
      <protection locked="0"/>
    </xf>
    <xf numFmtId="14" fontId="5" fillId="0" borderId="59" xfId="0" applyNumberFormat="1" applyFont="1" applyBorder="1" applyAlignment="1" applyProtection="1">
      <alignment horizontal="center" vertical="center"/>
      <protection locked="0"/>
    </xf>
    <xf numFmtId="0" fontId="5" fillId="0" borderId="20"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4" fillId="0" borderId="81"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87" xfId="0" applyFont="1" applyBorder="1" applyAlignment="1">
      <alignment horizontal="center" vertical="center" wrapText="1"/>
    </xf>
    <xf numFmtId="0" fontId="4" fillId="0" borderId="82"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83" xfId="0" applyFont="1" applyBorder="1" applyAlignment="1">
      <alignment horizontal="center" vertical="center" wrapText="1"/>
    </xf>
    <xf numFmtId="0" fontId="4" fillId="0" borderId="77" xfId="0" applyFont="1" applyBorder="1" applyAlignment="1">
      <alignment horizontal="center" vertical="center" textRotation="255" wrapText="1"/>
    </xf>
    <xf numFmtId="0" fontId="4" fillId="0" borderId="83" xfId="0" applyFont="1" applyBorder="1" applyAlignment="1">
      <alignment horizontal="center" vertical="center" textRotation="255" wrapText="1"/>
    </xf>
    <xf numFmtId="0" fontId="4" fillId="0" borderId="78"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8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79" xfId="0" applyFont="1" applyBorder="1" applyAlignment="1">
      <alignment horizontal="center" vertical="center" wrapText="1"/>
    </xf>
    <xf numFmtId="0" fontId="4" fillId="0" borderId="86" xfId="0" applyFont="1" applyBorder="1" applyAlignment="1">
      <alignment horizontal="center" vertical="center" wrapText="1"/>
    </xf>
    <xf numFmtId="0" fontId="7" fillId="0" borderId="78"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4" xfId="0" applyFont="1" applyBorder="1" applyAlignment="1">
      <alignment horizontal="center" vertical="center"/>
    </xf>
    <xf numFmtId="0" fontId="4" fillId="0" borderId="84" xfId="0" applyFont="1" applyBorder="1" applyAlignment="1">
      <alignment horizontal="center" vertical="center" wrapText="1"/>
    </xf>
    <xf numFmtId="0" fontId="4" fillId="0" borderId="99" xfId="0" applyFont="1" applyBorder="1" applyAlignment="1">
      <alignment horizontal="center" vertical="center" wrapText="1"/>
    </xf>
    <xf numFmtId="0" fontId="4" fillId="0" borderId="100"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5" fillId="0" borderId="59" xfId="0" applyFont="1" applyBorder="1" applyAlignment="1">
      <alignment horizontal="left" vertical="center" wrapText="1"/>
    </xf>
    <xf numFmtId="0" fontId="5" fillId="0" borderId="59" xfId="0" applyFont="1" applyBorder="1" applyAlignment="1" applyProtection="1">
      <alignment horizontal="center" vertical="center" wrapText="1"/>
      <protection locked="0"/>
    </xf>
    <xf numFmtId="0" fontId="20" fillId="0" borderId="59" xfId="1" applyFont="1" applyBorder="1" applyAlignment="1" applyProtection="1">
      <alignment horizontal="left" vertical="center"/>
    </xf>
    <xf numFmtId="0" fontId="18" fillId="0" borderId="20" xfId="1" applyFont="1" applyBorder="1" applyAlignment="1" applyProtection="1">
      <alignment horizontal="left" vertical="top"/>
      <protection locked="0"/>
    </xf>
    <xf numFmtId="0" fontId="18" fillId="0" borderId="11" xfId="1" applyFont="1" applyBorder="1" applyAlignment="1" applyProtection="1">
      <alignment horizontal="left" vertical="top"/>
      <protection locked="0"/>
    </xf>
    <xf numFmtId="0" fontId="18" fillId="0" borderId="13" xfId="1" applyFont="1" applyBorder="1" applyAlignment="1" applyProtection="1">
      <alignment horizontal="left" vertical="top"/>
      <protection locked="0"/>
    </xf>
    <xf numFmtId="187" fontId="5" fillId="0" borderId="5" xfId="0" applyNumberFormat="1" applyFont="1" applyBorder="1" applyAlignment="1">
      <alignment horizontal="center" vertical="center"/>
    </xf>
    <xf numFmtId="187" fontId="5" fillId="0" borderId="6" xfId="0" applyNumberFormat="1" applyFont="1" applyBorder="1" applyAlignment="1">
      <alignment horizontal="center" vertical="center"/>
    </xf>
    <xf numFmtId="0" fontId="6" fillId="0" borderId="0" xfId="0" applyFont="1" applyAlignment="1">
      <alignment horizontal="center" vertical="center"/>
    </xf>
    <xf numFmtId="0" fontId="17" fillId="0" borderId="0" xfId="0" applyFont="1" applyAlignment="1">
      <alignment horizontal="left" vertical="center"/>
    </xf>
    <xf numFmtId="0" fontId="14" fillId="0" borderId="0" xfId="0" applyFont="1" applyAlignment="1">
      <alignment horizontal="left" vertical="center" wrapText="1"/>
    </xf>
    <xf numFmtId="0" fontId="4" fillId="0" borderId="0" xfId="0" applyFont="1" applyAlignment="1">
      <alignment horizontal="left" vertical="center" wrapText="1"/>
    </xf>
    <xf numFmtId="0" fontId="6" fillId="0" borderId="35" xfId="0" applyFont="1" applyBorder="1" applyAlignment="1">
      <alignment horizontal="left" vertical="center"/>
    </xf>
    <xf numFmtId="0" fontId="6" fillId="0" borderId="34" xfId="0" applyFont="1" applyBorder="1" applyAlignment="1">
      <alignment horizontal="left" vertical="center"/>
    </xf>
    <xf numFmtId="0" fontId="6" fillId="0" borderId="33" xfId="0" applyFont="1" applyBorder="1" applyAlignment="1">
      <alignment horizontal="left" vertical="center"/>
    </xf>
    <xf numFmtId="0" fontId="6" fillId="2" borderId="19" xfId="0" applyFont="1" applyFill="1" applyBorder="1" applyAlignment="1">
      <alignment horizontal="left" vertical="center" wrapText="1"/>
    </xf>
    <xf numFmtId="0" fontId="6" fillId="2" borderId="16" xfId="0" applyFont="1" applyFill="1" applyBorder="1" applyAlignment="1">
      <alignment horizontal="left" vertical="center" wrapText="1"/>
    </xf>
    <xf numFmtId="0" fontId="6" fillId="2" borderId="17" xfId="0" applyFont="1" applyFill="1" applyBorder="1" applyAlignment="1">
      <alignment horizontal="left" vertical="center" wrapText="1"/>
    </xf>
    <xf numFmtId="0" fontId="6" fillId="0" borderId="8" xfId="0" applyFont="1" applyBorder="1" applyAlignment="1">
      <alignment horizontal="lef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1" xfId="0" applyFont="1" applyBorder="1" applyAlignment="1">
      <alignment horizontal="center" vertical="center" wrapText="1"/>
    </xf>
    <xf numFmtId="0" fontId="6" fillId="2" borderId="19"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4" fillId="0" borderId="0" xfId="0" applyFont="1" applyAlignment="1">
      <alignment horizontal="left" vertical="center"/>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6" fillId="0" borderId="7"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5" fillId="0" borderId="91" xfId="0" applyFont="1" applyBorder="1" applyAlignment="1">
      <alignment horizontal="center" vertical="center" wrapText="1"/>
    </xf>
    <xf numFmtId="0" fontId="5" fillId="0" borderId="92"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7" xfId="0" applyFont="1" applyBorder="1" applyAlignment="1">
      <alignment horizontal="center" vertical="center" wrapText="1"/>
    </xf>
    <xf numFmtId="0" fontId="5" fillId="0" borderId="93" xfId="0" applyFont="1" applyBorder="1" applyAlignment="1">
      <alignment horizontal="left" vertical="center"/>
    </xf>
    <xf numFmtId="0" fontId="5" fillId="0" borderId="91" xfId="0" applyFont="1" applyBorder="1" applyAlignment="1">
      <alignment horizontal="left" vertical="center"/>
    </xf>
    <xf numFmtId="0" fontId="6" fillId="0" borderId="19" xfId="0" applyFont="1" applyBorder="1" applyAlignment="1">
      <alignment horizontal="right"/>
    </xf>
    <xf numFmtId="0" fontId="6" fillId="0" borderId="16" xfId="0" applyFont="1" applyBorder="1" applyAlignment="1">
      <alignment horizontal="right"/>
    </xf>
    <xf numFmtId="186" fontId="4" fillId="0" borderId="14" xfId="0" applyNumberFormat="1" applyFont="1" applyBorder="1" applyAlignment="1">
      <alignment horizontal="left" vertical="top"/>
    </xf>
    <xf numFmtId="186" fontId="4" fillId="0" borderId="15" xfId="0" applyNumberFormat="1" applyFont="1" applyBorder="1" applyAlignment="1">
      <alignment horizontal="left" vertical="top"/>
    </xf>
    <xf numFmtId="186" fontId="4" fillId="0" borderId="48" xfId="0" applyNumberFormat="1" applyFont="1" applyBorder="1" applyAlignment="1">
      <alignment horizontal="left" vertical="top"/>
    </xf>
    <xf numFmtId="186" fontId="4" fillId="0" borderId="49" xfId="0" applyNumberFormat="1" applyFont="1" applyBorder="1" applyAlignment="1">
      <alignment horizontal="left" vertical="top"/>
    </xf>
    <xf numFmtId="0" fontId="10" fillId="0" borderId="0" xfId="1" applyFill="1" applyAlignment="1">
      <alignment horizontal="center" vertical="center"/>
    </xf>
    <xf numFmtId="0" fontId="5" fillId="0" borderId="27" xfId="0" applyFont="1" applyBorder="1" applyAlignment="1" applyProtection="1">
      <alignment horizontal="center" vertical="center"/>
      <protection locked="0"/>
    </xf>
    <xf numFmtId="0" fontId="5" fillId="0" borderId="29" xfId="0" applyFont="1" applyBorder="1" applyAlignment="1" applyProtection="1">
      <alignment horizontal="center" vertical="center"/>
      <protection locked="0"/>
    </xf>
    <xf numFmtId="0" fontId="5" fillId="0" borderId="30" xfId="0" applyFont="1" applyBorder="1" applyAlignment="1" applyProtection="1">
      <alignment horizontal="center" vertical="center"/>
      <protection locked="0"/>
    </xf>
    <xf numFmtId="0" fontId="5" fillId="0" borderId="25" xfId="0" applyFont="1" applyBorder="1" applyAlignment="1">
      <alignment horizontal="center" vertical="center" shrinkToFit="1"/>
    </xf>
    <xf numFmtId="0" fontId="5" fillId="0" borderId="26" xfId="0" applyFont="1" applyBorder="1" applyAlignment="1">
      <alignment horizontal="center" vertical="center" shrinkToFit="1"/>
    </xf>
    <xf numFmtId="177" fontId="5" fillId="4" borderId="107" xfId="0" applyNumberFormat="1" applyFont="1" applyFill="1" applyBorder="1" applyAlignment="1">
      <alignment horizontal="right" vertical="center"/>
    </xf>
    <xf numFmtId="177" fontId="5" fillId="4" borderId="108" xfId="0" applyNumberFormat="1" applyFont="1" applyFill="1" applyBorder="1" applyAlignment="1">
      <alignment horizontal="right" vertical="center"/>
    </xf>
    <xf numFmtId="177" fontId="5" fillId="4" borderId="64" xfId="0" applyNumberFormat="1" applyFont="1" applyFill="1" applyBorder="1" applyAlignment="1">
      <alignment horizontal="right" vertical="center"/>
    </xf>
    <xf numFmtId="177" fontId="5" fillId="0" borderId="107" xfId="0" applyNumberFormat="1" applyFont="1" applyBorder="1" applyAlignment="1" applyProtection="1">
      <alignment horizontal="right" vertical="center"/>
      <protection locked="0"/>
    </xf>
    <xf numFmtId="177" fontId="5" fillId="0" borderId="108" xfId="0" applyNumberFormat="1" applyFont="1" applyBorder="1" applyAlignment="1" applyProtection="1">
      <alignment horizontal="right" vertical="center"/>
      <protection locked="0"/>
    </xf>
    <xf numFmtId="177" fontId="5" fillId="0" borderId="64" xfId="0" applyNumberFormat="1" applyFont="1" applyBorder="1" applyAlignment="1" applyProtection="1">
      <alignment horizontal="right" vertical="center"/>
      <protection locked="0"/>
    </xf>
    <xf numFmtId="0" fontId="12" fillId="2" borderId="44" xfId="0" applyFont="1" applyFill="1" applyBorder="1" applyAlignment="1">
      <alignment horizontal="center" vertical="center"/>
    </xf>
    <xf numFmtId="0" fontId="12" fillId="2" borderId="45" xfId="0" applyFont="1" applyFill="1" applyBorder="1" applyAlignment="1">
      <alignment horizontal="center" vertical="center"/>
    </xf>
    <xf numFmtId="0" fontId="12" fillId="2" borderId="46" xfId="0" applyFont="1" applyFill="1" applyBorder="1" applyAlignment="1">
      <alignment horizontal="center" vertical="center"/>
    </xf>
    <xf numFmtId="0" fontId="16" fillId="0" borderId="37" xfId="0" applyFont="1" applyBorder="1" applyAlignment="1">
      <alignment horizontal="center" vertical="center"/>
    </xf>
    <xf numFmtId="0" fontId="16" fillId="0" borderId="34" xfId="0" applyFont="1" applyBorder="1" applyAlignment="1">
      <alignment horizontal="center" vertical="center"/>
    </xf>
    <xf numFmtId="0" fontId="5" fillId="0" borderId="42"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177" fontId="5" fillId="4" borderId="24" xfId="0" applyNumberFormat="1" applyFont="1" applyFill="1" applyBorder="1" applyAlignment="1">
      <alignment horizontal="right" vertical="center"/>
    </xf>
    <xf numFmtId="177" fontId="5" fillId="4" borderId="36" xfId="0" applyNumberFormat="1" applyFont="1" applyFill="1" applyBorder="1" applyAlignment="1">
      <alignment horizontal="right" vertical="center"/>
    </xf>
    <xf numFmtId="177" fontId="5" fillId="4" borderId="39" xfId="0" applyNumberFormat="1" applyFont="1" applyFill="1" applyBorder="1" applyAlignment="1">
      <alignment horizontal="right" vertical="center"/>
    </xf>
    <xf numFmtId="177" fontId="5" fillId="0" borderId="23" xfId="0" applyNumberFormat="1" applyFont="1" applyBorder="1" applyAlignment="1" applyProtection="1">
      <alignment horizontal="center" vertical="center" shrinkToFit="1"/>
      <protection locked="0"/>
    </xf>
    <xf numFmtId="177" fontId="5" fillId="0" borderId="22" xfId="0" applyNumberFormat="1" applyFont="1" applyBorder="1" applyAlignment="1" applyProtection="1">
      <alignment horizontal="center" vertical="center" shrinkToFit="1"/>
      <protection locked="0"/>
    </xf>
    <xf numFmtId="0" fontId="5" fillId="0" borderId="23" xfId="0" applyFont="1" applyBorder="1" applyAlignment="1">
      <alignment horizontal="center" vertical="center" shrinkToFit="1"/>
    </xf>
    <xf numFmtId="0" fontId="5" fillId="0" borderId="22" xfId="0" applyFont="1" applyBorder="1" applyAlignment="1">
      <alignment horizontal="center" vertical="center" shrinkToFit="1"/>
    </xf>
    <xf numFmtId="0" fontId="5" fillId="0" borderId="21" xfId="0" applyFont="1" applyBorder="1" applyAlignment="1">
      <alignment horizontal="center" vertical="center" shrinkToFit="1"/>
    </xf>
    <xf numFmtId="0" fontId="12" fillId="0" borderId="96" xfId="0" applyFont="1" applyBorder="1" applyAlignment="1" applyProtection="1">
      <alignment horizontal="left" vertical="center"/>
      <protection locked="0"/>
    </xf>
    <xf numFmtId="0" fontId="12" fillId="0" borderId="97" xfId="0" applyFont="1" applyBorder="1" applyAlignment="1" applyProtection="1">
      <alignment horizontal="left" vertical="center"/>
      <protection locked="0"/>
    </xf>
    <xf numFmtId="0" fontId="12" fillId="0" borderId="98" xfId="0" applyFont="1" applyBorder="1" applyAlignment="1" applyProtection="1">
      <alignment horizontal="left" vertical="center"/>
      <protection locked="0"/>
    </xf>
  </cellXfs>
  <cellStyles count="3">
    <cellStyle name="ハイパーリンク" xfId="1" builtinId="8"/>
    <cellStyle name="桁区切り" xfId="2" builtinId="6"/>
    <cellStyle name="標準" xfId="0" builtinId="0"/>
  </cellStyles>
  <dxfs count="35">
    <dxf>
      <fill>
        <patternFill>
          <bgColor rgb="FFFFFF00"/>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3DB8"/>
      <color rgb="FFFFCCCC"/>
      <color rgb="FFFFFFAF"/>
      <color rgb="FFFFFF8F"/>
      <color rgb="FFF95D07"/>
      <color rgb="FFCCECFF"/>
      <color rgb="FFFFFF65"/>
      <color rgb="FFF1B58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 Id="rId4"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200025</xdr:colOff>
          <xdr:row>56</xdr:row>
          <xdr:rowOff>142875</xdr:rowOff>
        </xdr:from>
        <xdr:to>
          <xdr:col>0</xdr:col>
          <xdr:colOff>428625</xdr:colOff>
          <xdr:row>59</xdr:row>
          <xdr:rowOff>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8</xdr:col>
      <xdr:colOff>266700</xdr:colOff>
      <xdr:row>8</xdr:row>
      <xdr:rowOff>0</xdr:rowOff>
    </xdr:from>
    <xdr:to>
      <xdr:col>18</xdr:col>
      <xdr:colOff>0</xdr:colOff>
      <xdr:row>16</xdr:row>
      <xdr:rowOff>180975</xdr:rowOff>
    </xdr:to>
    <xdr:sp macro="" textlink="">
      <xdr:nvSpPr>
        <xdr:cNvPr id="6" name="吹き出し: 角を丸めた四角形 5">
          <a:extLst>
            <a:ext uri="{FF2B5EF4-FFF2-40B4-BE49-F238E27FC236}">
              <a16:creationId xmlns:a16="http://schemas.microsoft.com/office/drawing/2014/main" id="{00000000-0008-0000-0000-000006000000}"/>
            </a:ext>
          </a:extLst>
        </xdr:cNvPr>
        <xdr:cNvSpPr/>
      </xdr:nvSpPr>
      <xdr:spPr>
        <a:xfrm>
          <a:off x="6200775" y="1352550"/>
          <a:ext cx="2409825" cy="1943100"/>
        </a:xfrm>
        <a:prstGeom prst="wedgeRoundRectCallout">
          <a:avLst>
            <a:gd name="adj1" fmla="val -65435"/>
            <a:gd name="adj2" fmla="val -26648"/>
            <a:gd name="adj3" fmla="val 16667"/>
          </a:avLst>
        </a:prstGeom>
        <a:solidFill>
          <a:srgbClr val="CCECFF"/>
        </a:solidFill>
        <a:ln w="15875">
          <a:solidFill>
            <a:schemeClr val="tx1"/>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【BCM</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予算コード</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26</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＋アルファベット</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3</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文字＋数字</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6</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桁</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例：　</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26AAA070000</a:t>
          </a: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　</a:t>
          </a:r>
          <a:r>
            <a:rPr kumimoji="1" lang="en-US" altLang="ja-JP"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26DAB490000</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＜確認方法＞</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担当研究者・作業指揮（管理）者に確認してください。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予算執行権限者とは研究代表者もしくは研究分担者となります。</a:t>
          </a:r>
        </a:p>
      </xdr:txBody>
    </xdr:sp>
    <xdr:clientData/>
  </xdr:twoCellAnchor>
  <mc:AlternateContent xmlns:mc="http://schemas.openxmlformats.org/markup-compatibility/2006">
    <mc:Choice xmlns:a14="http://schemas.microsoft.com/office/drawing/2010/main" Requires="a14">
      <xdr:twoCellAnchor editAs="oneCell">
        <xdr:from>
          <xdr:col>0</xdr:col>
          <xdr:colOff>200025</xdr:colOff>
          <xdr:row>58</xdr:row>
          <xdr:rowOff>19050</xdr:rowOff>
        </xdr:from>
        <xdr:to>
          <xdr:col>0</xdr:col>
          <xdr:colOff>428625</xdr:colOff>
          <xdr:row>60</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18222</xdr:colOff>
      <xdr:row>8</xdr:row>
      <xdr:rowOff>5797</xdr:rowOff>
    </xdr:from>
    <xdr:to>
      <xdr:col>10</xdr:col>
      <xdr:colOff>190499</xdr:colOff>
      <xdr:row>11</xdr:row>
      <xdr:rowOff>57150</xdr:rowOff>
    </xdr:to>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3523422" y="1796497"/>
          <a:ext cx="3077402" cy="965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BCM</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予算コード】</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	</a:t>
          </a:r>
        </a:p>
        <a:p>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24</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＋アルファベット</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3</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文字＋数字</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6</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桁</a:t>
          </a:r>
        </a:p>
        <a:p>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例：　</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24AAA070000</a:t>
          </a:r>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　，　</a:t>
          </a:r>
          <a:r>
            <a:rPr lang="en-US" altLang="ja-JP" sz="850">
              <a:solidFill>
                <a:schemeClr val="dk1"/>
              </a:solidFill>
              <a:effectLst/>
              <a:latin typeface="ＭＳ Ｐゴシック" panose="020B0600070205080204" pitchFamily="50" charset="-128"/>
              <a:ea typeface="ＭＳ Ｐゴシック" panose="020B0600070205080204" pitchFamily="50" charset="-128"/>
              <a:cs typeface="+mn-cs"/>
            </a:rPr>
            <a:t>24DAB490000</a:t>
          </a:r>
        </a:p>
        <a:p>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＜確認方法＞</a:t>
          </a:r>
        </a:p>
        <a:p>
          <a:r>
            <a:rPr lang="ja-JP" altLang="ja-JP" sz="850">
              <a:solidFill>
                <a:schemeClr val="dk1"/>
              </a:solidFill>
              <a:effectLst/>
              <a:latin typeface="ＭＳ Ｐゴシック" panose="020B0600070205080204" pitchFamily="50" charset="-128"/>
              <a:ea typeface="ＭＳ Ｐゴシック" panose="020B0600070205080204" pitchFamily="50" charset="-128"/>
              <a:cs typeface="+mn-cs"/>
            </a:rPr>
            <a:t>担当研究者・作業指揮（管理）者に確認してください。</a:t>
          </a:r>
          <a:endParaRPr lang="en-US" altLang="ja-JP" sz="850">
            <a:solidFill>
              <a:schemeClr val="dk1"/>
            </a:solidFill>
            <a:effectLst/>
            <a:latin typeface="ＭＳ Ｐゴシック" panose="020B0600070205080204" pitchFamily="50" charset="-128"/>
            <a:ea typeface="ＭＳ Ｐゴシック" panose="020B0600070205080204" pitchFamily="50" charset="-128"/>
            <a:cs typeface="+mn-cs"/>
          </a:endParaRPr>
        </a:p>
        <a:p>
          <a:r>
            <a:rPr lang="ja-JP" altLang="en-US" sz="850">
              <a:solidFill>
                <a:schemeClr val="dk1"/>
              </a:solidFill>
              <a:effectLst/>
              <a:latin typeface="ＭＳ Ｐゴシック" panose="020B0600070205080204" pitchFamily="50" charset="-128"/>
              <a:ea typeface="ＭＳ Ｐゴシック" panose="020B0600070205080204" pitchFamily="50" charset="-128"/>
              <a:cs typeface="+mn-cs"/>
            </a:rPr>
            <a:t>予算執行権限者とは研究代表者もしくは研究分担者となります。</a:t>
          </a:r>
          <a:endParaRPr lang="ja-JP" altLang="ja-JP" sz="850">
            <a:solidFill>
              <a:schemeClr val="dk1"/>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0</xdr:col>
      <xdr:colOff>28576</xdr:colOff>
      <xdr:row>17</xdr:row>
      <xdr:rowOff>86414</xdr:rowOff>
    </xdr:from>
    <xdr:to>
      <xdr:col>14</xdr:col>
      <xdr:colOff>6473</xdr:colOff>
      <xdr:row>87</xdr:row>
      <xdr:rowOff>38101</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28576" y="4048814"/>
          <a:ext cx="8455147" cy="9867212"/>
          <a:chOff x="28566" y="3878858"/>
          <a:chExt cx="8566871" cy="10447262"/>
        </a:xfrm>
      </xdr:grpSpPr>
      <mc:AlternateContent xmlns:mc="http://schemas.openxmlformats.org/markup-compatibility/2006" xmlns:a14="http://schemas.microsoft.com/office/drawing/2010/main">
        <mc:Choice Requires="a14">
          <xdr:pic>
            <xdr:nvPicPr>
              <xdr:cNvPr id="2" name="図 1">
                <a:extLst>
                  <a:ext uri="{FF2B5EF4-FFF2-40B4-BE49-F238E27FC236}">
                    <a16:creationId xmlns:a16="http://schemas.microsoft.com/office/drawing/2014/main" id="{00000000-0008-0000-0100-000002000000}"/>
                  </a:ext>
                </a:extLst>
              </xdr:cNvPr>
              <xdr:cNvPicPr>
                <a:picLocks noChangeAspect="1" noChangeArrowheads="1"/>
                <a:extLst>
                  <a:ext uri="{84589F7E-364E-4C9E-8A38-B11213B215E9}">
                    <a14:cameraTool cellRange="勤務登録画面!$A$23:$Q$55" spid="_x0000_s2725"/>
                  </a:ext>
                </a:extLst>
              </xdr:cNvPicPr>
            </xdr:nvPicPr>
            <xdr:blipFill>
              <a:blip xmlns:r="http://schemas.openxmlformats.org/officeDocument/2006/relationships" r:embed="rId1"/>
              <a:srcRect/>
              <a:stretch>
                <a:fillRect/>
              </a:stretch>
            </xdr:blipFill>
            <xdr:spPr bwMode="auto">
              <a:xfrm>
                <a:off x="82920" y="3878858"/>
                <a:ext cx="8512517" cy="7559746"/>
              </a:xfrm>
              <a:prstGeom prst="rect">
                <a:avLst/>
              </a:prstGeom>
              <a:noFill/>
              <a:extLst>
                <a:ext uri="{909E8E84-426E-40DD-AFC4-6F175D3DCCD1}">
                  <a14:hiddenFill>
                    <a:solidFill>
                      <a:srgbClr val="FFFFFF"/>
                    </a:solidFill>
                  </a14:hiddenFill>
                </a:ext>
              </a:extLst>
            </xdr:spPr>
          </xdr:pic>
        </mc:Choice>
        <mc:Fallback xmlns=""/>
      </mc:AlternateContent>
      <mc:AlternateContent xmlns:mc="http://schemas.openxmlformats.org/markup-compatibility/2006" xmlns:a14="http://schemas.microsoft.com/office/drawing/2010/main">
        <mc:Choice Requires="a14">
          <xdr:pic>
            <xdr:nvPicPr>
              <xdr:cNvPr id="3" name="図 2">
                <a:extLst>
                  <a:ext uri="{FF2B5EF4-FFF2-40B4-BE49-F238E27FC236}">
                    <a16:creationId xmlns:a16="http://schemas.microsoft.com/office/drawing/2014/main" id="{00000000-0008-0000-0100-000003000000}"/>
                  </a:ext>
                </a:extLst>
              </xdr:cNvPr>
              <xdr:cNvPicPr>
                <a:picLocks noChangeAspect="1" noChangeArrowheads="1"/>
                <a:extLst>
                  <a:ext uri="{84589F7E-364E-4C9E-8A38-B11213B215E9}">
                    <a14:cameraTool cellRange="'事務局使用欄 '!$A$1:$P$10" spid="_x0000_s2726"/>
                  </a:ext>
                </a:extLst>
              </xdr:cNvPicPr>
            </xdr:nvPicPr>
            <xdr:blipFill rotWithShape="1">
              <a:blip xmlns:r="http://schemas.openxmlformats.org/officeDocument/2006/relationships" r:embed="rId2"/>
              <a:srcRect r="1745" b="11111"/>
              <a:stretch>
                <a:fillRect/>
              </a:stretch>
            </xdr:blipFill>
            <xdr:spPr bwMode="auto">
              <a:xfrm>
                <a:off x="28566" y="11716372"/>
                <a:ext cx="8537816" cy="1797900"/>
              </a:xfrm>
              <a:prstGeom prst="rect">
                <a:avLst/>
              </a:prstGeom>
              <a:noFill/>
              <a:extLst>
                <a:ext uri="{909E8E84-426E-40DD-AFC4-6F175D3DCCD1}">
                  <a14:hiddenFill>
                    <a:solidFill>
                      <a:srgbClr val="FFFFFF"/>
                    </a:solidFill>
                  </a14:hiddenFill>
                </a:ext>
              </a:extLst>
            </xdr:spPr>
          </xdr:pic>
        </mc:Choice>
        <mc:Fallback xmlns=""/>
      </mc:AlternateContent>
      <xdr:sp macro="" textlink="">
        <xdr:nvSpPr>
          <xdr:cNvPr id="4" name="Shape 4">
            <a:extLst>
              <a:ext uri="{FF2B5EF4-FFF2-40B4-BE49-F238E27FC236}">
                <a16:creationId xmlns:a16="http://schemas.microsoft.com/office/drawing/2014/main" id="{00000000-0008-0000-0100-000004000000}"/>
              </a:ext>
            </a:extLst>
          </xdr:cNvPr>
          <xdr:cNvSpPr txBox="1"/>
        </xdr:nvSpPr>
        <xdr:spPr>
          <a:xfrm>
            <a:off x="6108608" y="14063903"/>
            <a:ext cx="2443160" cy="262217"/>
          </a:xfrm>
          <a:prstGeom prst="rect">
            <a:avLst/>
          </a:prstGeom>
          <a:solidFill>
            <a:schemeClr val="lt1"/>
          </a:solidFill>
          <a:ln w="9525" cap="flat" cmpd="sng">
            <a:solidFill>
              <a:sysClr val="windowText" lastClr="000000"/>
            </a:solidFill>
            <a:prstDash val="solid"/>
            <a:round/>
            <a:headEnd type="none" w="sm" len="sm"/>
            <a:tailEnd type="none" w="sm" len="sm"/>
          </a:ln>
        </xdr:spPr>
        <xdr:txBody>
          <a:bodyPr spcFirstLastPara="1" wrap="square" lIns="91425" tIns="45700" rIns="91425" bIns="45700" anchor="ctr" anchorCtr="1">
            <a:noAutofit/>
          </a:bodyPr>
          <a:lstStyle/>
          <a:p>
            <a:pPr marL="0" lvl="0" indent="0" algn="l" rtl="0">
              <a:spcBef>
                <a:spcPts val="0"/>
              </a:spcBef>
              <a:spcAft>
                <a:spcPts val="0"/>
              </a:spcAft>
              <a:buNone/>
            </a:pPr>
            <a:r>
              <a:rPr 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研究部様式0104-05</a:t>
            </a:r>
            <a:r>
              <a:rPr lang="ja-JP" alt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　</a:t>
            </a:r>
            <a:r>
              <a:rPr 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2026/</a:t>
            </a:r>
            <a:r>
              <a:rPr lang="en-US" altLang="ja-JP" sz="1100">
                <a:solidFill>
                  <a:schemeClr val="tx1"/>
                </a:solidFill>
                <a:latin typeface="ＭＳ Ｐゴシック" panose="020B0600070205080204" pitchFamily="50" charset="-128"/>
                <a:ea typeface="ＭＳ Ｐゴシック" panose="020B0600070205080204" pitchFamily="50" charset="-128"/>
                <a:cs typeface="Calibri"/>
                <a:sym typeface="Calibri"/>
              </a:rPr>
              <a:t>0</a:t>
            </a:r>
            <a:r>
              <a:rPr 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4</a:t>
            </a:r>
            <a:r>
              <a:rPr lang="ja-JP" altLang="en-US" sz="1100">
                <a:solidFill>
                  <a:schemeClr val="tx1"/>
                </a:solidFill>
                <a:latin typeface="ＭＳ Ｐゴシック" panose="020B0600070205080204" pitchFamily="50" charset="-128"/>
                <a:ea typeface="ＭＳ Ｐゴシック" panose="020B0600070205080204" pitchFamily="50" charset="-128"/>
                <a:cs typeface="Calibri"/>
                <a:sym typeface="Calibri"/>
              </a:rPr>
              <a:t>更新　</a:t>
            </a:r>
            <a:endParaRPr sz="1100">
              <a:solidFill>
                <a:schemeClr val="tx1"/>
              </a:solidFill>
              <a:latin typeface="ＭＳ Ｐゴシック" panose="020B0600070205080204" pitchFamily="50" charset="-128"/>
              <a:ea typeface="ＭＳ Ｐゴシック" panose="020B0600070205080204" pitchFamily="50" charset="-128"/>
            </a:endParaRPr>
          </a:p>
        </xdr:txBody>
      </xdr:sp>
      <mc:AlternateContent xmlns:mc="http://schemas.openxmlformats.org/markup-compatibility/2006" xmlns:a14="http://schemas.microsoft.com/office/drawing/2010/main">
        <mc:Choice Requires="a14">
          <xdr:pic>
            <xdr:nvPicPr>
              <xdr:cNvPr id="8" name="図 7">
                <a:extLst>
                  <a:ext uri="{FF2B5EF4-FFF2-40B4-BE49-F238E27FC236}">
                    <a16:creationId xmlns:a16="http://schemas.microsoft.com/office/drawing/2014/main" id="{00000000-0008-0000-0100-000008000000}"/>
                  </a:ext>
                </a:extLst>
              </xdr:cNvPr>
              <xdr:cNvPicPr>
                <a:picLocks noChangeAspect="1" noChangeArrowheads="1"/>
                <a:extLst>
                  <a:ext uri="{84589F7E-364E-4C9E-8A38-B11213B215E9}">
                    <a14:cameraTool cellRange="勤務登録画面!$A$58:$Q$59" spid="_x0000_s2727"/>
                  </a:ext>
                </a:extLst>
              </xdr:cNvPicPr>
            </xdr:nvPicPr>
            <xdr:blipFill>
              <a:blip xmlns:r="http://schemas.openxmlformats.org/officeDocument/2006/relationships" r:embed="rId3"/>
              <a:srcRect/>
              <a:stretch>
                <a:fillRect/>
              </a:stretch>
            </xdr:blipFill>
            <xdr:spPr bwMode="auto">
              <a:xfrm>
                <a:off x="38084" y="13580642"/>
                <a:ext cx="8553273" cy="267833"/>
              </a:xfrm>
              <a:prstGeom prst="rect">
                <a:avLst/>
              </a:prstGeom>
              <a:noFill/>
              <a:extLst>
                <a:ext uri="{909E8E84-426E-40DD-AFC4-6F175D3DCCD1}">
                  <a14:hiddenFill>
                    <a:solidFill>
                      <a:srgbClr val="FFFFFF"/>
                    </a:solidFill>
                  </a14:hiddenFill>
                </a:ext>
              </a:extLst>
            </xdr:spPr>
          </xdr:pic>
        </mc:Choice>
        <mc:Fallback xmlns=""/>
      </mc:AlternateContent>
    </xdr:grpSp>
    <xdr:clientData/>
  </xdr:twoCellAnchor>
  <mc:AlternateContent xmlns:mc="http://schemas.openxmlformats.org/markup-compatibility/2006">
    <mc:Choice xmlns:a14="http://schemas.microsoft.com/office/drawing/2010/main" Requires="a14">
      <xdr:twoCellAnchor>
        <xdr:from>
          <xdr:col>1</xdr:col>
          <xdr:colOff>0</xdr:colOff>
          <xdr:row>83</xdr:row>
          <xdr:rowOff>76200</xdr:rowOff>
        </xdr:from>
        <xdr:to>
          <xdr:col>13</xdr:col>
          <xdr:colOff>438150</xdr:colOff>
          <xdr:row>85</xdr:row>
          <xdr:rowOff>28575</xdr:rowOff>
        </xdr:to>
        <xdr:pic>
          <xdr:nvPicPr>
            <xdr:cNvPr id="7" name="図 6">
              <a:extLst>
                <a:ext uri="{FF2B5EF4-FFF2-40B4-BE49-F238E27FC236}">
                  <a16:creationId xmlns:a16="http://schemas.microsoft.com/office/drawing/2014/main" id="{D7587E01-5392-4100-A100-AB50AA884850}"/>
                </a:ext>
              </a:extLst>
            </xdr:cNvPr>
            <xdr:cNvPicPr>
              <a:picLocks noChangeAspect="1" noChangeArrowheads="1"/>
              <a:extLst>
                <a:ext uri="{84589F7E-364E-4C9E-8A38-B11213B215E9}">
                  <a14:cameraTool cellRange="勤務登録画面!$A$60:$Q$60" spid="_x0000_s2728"/>
                </a:ext>
              </a:extLst>
            </xdr:cNvPicPr>
          </xdr:nvPicPr>
          <xdr:blipFill>
            <a:blip xmlns:r="http://schemas.openxmlformats.org/officeDocument/2006/relationships" r:embed="rId4"/>
            <a:srcRect/>
            <a:stretch>
              <a:fillRect/>
            </a:stretch>
          </xdr:blipFill>
          <xdr:spPr bwMode="auto">
            <a:xfrm>
              <a:off x="47625" y="13296900"/>
              <a:ext cx="8258175" cy="20002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05F48-57B2-4392-8595-0A13E19402B8}">
  <dimension ref="A1:V60"/>
  <sheetViews>
    <sheetView showGridLines="0" tabSelected="1" view="pageBreakPreview" zoomScaleNormal="100" zoomScaleSheetLayoutView="100" workbookViewId="0">
      <selection activeCell="D7" sqref="D7:E7"/>
    </sheetView>
  </sheetViews>
  <sheetFormatPr defaultColWidth="9" defaultRowHeight="13.5" x14ac:dyDescent="0.4"/>
  <cols>
    <col min="1" max="2" width="6" style="5" customWidth="1"/>
    <col min="3" max="3" width="50" style="5" customWidth="1"/>
    <col min="4" max="5" width="4.625" style="6" customWidth="1"/>
    <col min="6" max="6" width="3.375" style="3" customWidth="1"/>
    <col min="7" max="7" width="4.625" style="3" customWidth="1"/>
    <col min="8" max="8" width="4.625" style="7" customWidth="1"/>
    <col min="9" max="9" width="6.625" style="3" customWidth="1"/>
    <col min="10" max="10" width="4.625" style="3" customWidth="1"/>
    <col min="11" max="11" width="4.5" style="3" hidden="1" customWidth="1"/>
    <col min="12" max="14" width="3.375" style="3" hidden="1" customWidth="1"/>
    <col min="15" max="15" width="6.625" style="3" customWidth="1"/>
    <col min="16" max="16" width="4.625" style="3" customWidth="1"/>
    <col min="17" max="17" width="10.5" style="5" customWidth="1"/>
    <col min="18" max="18" width="2.125" style="5" customWidth="1"/>
    <col min="19" max="22" width="3.375" style="3" hidden="1" customWidth="1"/>
    <col min="23" max="16384" width="9" style="5"/>
  </cols>
  <sheetData>
    <row r="1" spans="1:22" ht="6.75" customHeight="1" x14ac:dyDescent="0.4">
      <c r="A1" s="1"/>
      <c r="B1" s="1"/>
      <c r="C1" s="1"/>
      <c r="D1" s="14"/>
      <c r="E1" s="14"/>
      <c r="F1" s="15"/>
      <c r="G1" s="15"/>
      <c r="H1" s="16"/>
      <c r="I1" s="15"/>
      <c r="J1" s="15"/>
      <c r="K1" s="15"/>
      <c r="L1" s="15"/>
      <c r="M1" s="15"/>
      <c r="N1" s="15"/>
      <c r="O1" s="15"/>
      <c r="P1" s="15"/>
      <c r="Q1" s="1"/>
      <c r="S1" s="15"/>
      <c r="T1" s="15"/>
      <c r="U1" s="15"/>
      <c r="V1" s="15"/>
    </row>
    <row r="2" spans="1:22" ht="44.25" customHeight="1" x14ac:dyDescent="0.4">
      <c r="A2" s="8" t="s">
        <v>15</v>
      </c>
      <c r="B2" s="8"/>
      <c r="S2" s="135" t="s">
        <v>90</v>
      </c>
      <c r="T2" s="135" t="s">
        <v>90</v>
      </c>
      <c r="U2" s="135" t="s">
        <v>90</v>
      </c>
      <c r="V2" s="135" t="s">
        <v>90</v>
      </c>
    </row>
    <row r="3" spans="1:22" ht="15" customHeight="1" x14ac:dyDescent="0.4">
      <c r="A3" s="9" t="s">
        <v>16</v>
      </c>
      <c r="B3" s="9"/>
      <c r="C3" s="9"/>
    </row>
    <row r="4" spans="1:22" ht="15" customHeight="1" x14ac:dyDescent="0.4">
      <c r="A4" s="9" t="s">
        <v>18</v>
      </c>
      <c r="B4" s="9"/>
      <c r="C4" s="9"/>
    </row>
    <row r="5" spans="1:22" ht="15" customHeight="1" x14ac:dyDescent="0.4">
      <c r="A5" s="154" t="s">
        <v>19</v>
      </c>
      <c r="B5" s="154"/>
      <c r="C5" s="154"/>
    </row>
    <row r="6" spans="1:22" ht="15" customHeight="1" x14ac:dyDescent="0.4">
      <c r="A6" s="32"/>
      <c r="B6" s="32"/>
      <c r="C6" s="32"/>
    </row>
    <row r="7" spans="1:22" ht="15" customHeight="1" x14ac:dyDescent="0.4">
      <c r="A7" s="155" t="s">
        <v>83</v>
      </c>
      <c r="B7" s="155"/>
      <c r="C7" s="155"/>
      <c r="D7" s="158"/>
      <c r="E7" s="159"/>
      <c r="F7" s="25" t="s">
        <v>84</v>
      </c>
      <c r="G7" s="82"/>
      <c r="H7" s="83" t="s">
        <v>85</v>
      </c>
    </row>
    <row r="8" spans="1:22" ht="15" customHeight="1" x14ac:dyDescent="0.4">
      <c r="A8" s="155" t="s">
        <v>3</v>
      </c>
      <c r="B8" s="155"/>
      <c r="C8" s="155"/>
      <c r="D8" s="157"/>
      <c r="E8" s="156"/>
      <c r="F8" s="156"/>
      <c r="G8" s="156"/>
      <c r="H8" s="156"/>
    </row>
    <row r="9" spans="1:22" ht="22.5" customHeight="1" x14ac:dyDescent="0.15">
      <c r="A9" s="78" t="s">
        <v>79</v>
      </c>
      <c r="B9" s="78"/>
      <c r="C9" s="28"/>
      <c r="D9" s="28"/>
      <c r="E9" s="28"/>
      <c r="F9" s="28"/>
      <c r="G9" s="28"/>
      <c r="H9" s="28"/>
    </row>
    <row r="10" spans="1:22" ht="15" customHeight="1" x14ac:dyDescent="0.4">
      <c r="A10" s="155" t="s">
        <v>21</v>
      </c>
      <c r="B10" s="155"/>
      <c r="C10" s="155"/>
      <c r="D10" s="156"/>
      <c r="E10" s="156"/>
      <c r="F10" s="156"/>
      <c r="G10" s="156"/>
      <c r="H10" s="156"/>
    </row>
    <row r="11" spans="1:22" ht="15" customHeight="1" x14ac:dyDescent="0.4">
      <c r="A11" s="155" t="s">
        <v>22</v>
      </c>
      <c r="B11" s="155"/>
      <c r="C11" s="155"/>
      <c r="D11" s="156"/>
      <c r="E11" s="156"/>
      <c r="F11" s="156"/>
      <c r="G11" s="156"/>
      <c r="H11" s="156"/>
    </row>
    <row r="12" spans="1:22" ht="15" customHeight="1" x14ac:dyDescent="0.4">
      <c r="A12" s="155" t="s">
        <v>33</v>
      </c>
      <c r="B12" s="155"/>
      <c r="C12" s="155"/>
      <c r="D12" s="156"/>
      <c r="E12" s="156"/>
      <c r="F12" s="156"/>
      <c r="G12" s="156"/>
      <c r="H12" s="156"/>
    </row>
    <row r="13" spans="1:22" ht="15" customHeight="1" x14ac:dyDescent="0.4">
      <c r="A13" s="182" t="s">
        <v>42</v>
      </c>
      <c r="B13" s="182"/>
      <c r="C13" s="182"/>
      <c r="D13" s="183"/>
      <c r="E13" s="183"/>
      <c r="F13" s="183"/>
      <c r="G13" s="183"/>
      <c r="H13" s="183"/>
    </row>
    <row r="14" spans="1:22" ht="15" customHeight="1" x14ac:dyDescent="0.4">
      <c r="A14" s="184" t="s">
        <v>43</v>
      </c>
      <c r="B14" s="184"/>
      <c r="C14" s="184"/>
      <c r="D14" s="156"/>
      <c r="E14" s="156"/>
      <c r="F14" s="156"/>
      <c r="G14" s="156"/>
      <c r="H14" s="156"/>
    </row>
    <row r="15" spans="1:22" ht="21.75" customHeight="1" x14ac:dyDescent="0.15">
      <c r="A15" s="78" t="s">
        <v>80</v>
      </c>
      <c r="B15" s="78"/>
      <c r="C15" s="76"/>
      <c r="D15" s="77"/>
      <c r="E15" s="77"/>
      <c r="F15" s="77"/>
      <c r="G15" s="77"/>
      <c r="H15" s="77"/>
    </row>
    <row r="16" spans="1:22" ht="15" customHeight="1" x14ac:dyDescent="0.4">
      <c r="A16" s="184" t="s">
        <v>68</v>
      </c>
      <c r="B16" s="184"/>
      <c r="C16" s="184"/>
      <c r="D16" s="156" t="s">
        <v>69</v>
      </c>
      <c r="E16" s="156"/>
      <c r="F16" s="156"/>
      <c r="G16" s="156"/>
      <c r="H16" s="156"/>
    </row>
    <row r="17" spans="1:22" ht="21.75" customHeight="1" x14ac:dyDescent="0.15">
      <c r="A17" s="79" t="s">
        <v>81</v>
      </c>
      <c r="B17" s="79"/>
      <c r="C17" s="80"/>
      <c r="D17" s="81"/>
      <c r="E17" s="81"/>
      <c r="F17" s="81"/>
      <c r="G17" s="81"/>
      <c r="H17" s="81"/>
    </row>
    <row r="18" spans="1:22" ht="35.25" customHeight="1" x14ac:dyDescent="0.4">
      <c r="A18" s="185" t="s">
        <v>82</v>
      </c>
      <c r="B18" s="186"/>
      <c r="C18" s="186"/>
      <c r="D18" s="186"/>
      <c r="E18" s="186"/>
      <c r="F18" s="186"/>
      <c r="G18" s="186"/>
      <c r="H18" s="186"/>
      <c r="I18" s="186"/>
      <c r="J18" s="186"/>
      <c r="K18" s="186"/>
      <c r="L18" s="186"/>
      <c r="M18" s="186"/>
      <c r="N18" s="186"/>
      <c r="O18" s="186"/>
      <c r="P18" s="186"/>
      <c r="Q18" s="187"/>
    </row>
    <row r="19" spans="1:22" ht="22.5" customHeight="1" x14ac:dyDescent="0.15">
      <c r="A19" s="79" t="s">
        <v>45</v>
      </c>
      <c r="B19" s="79"/>
    </row>
    <row r="20" spans="1:22" ht="15" customHeight="1" x14ac:dyDescent="0.4">
      <c r="A20" s="9" t="s">
        <v>46</v>
      </c>
      <c r="B20" s="9"/>
    </row>
    <row r="21" spans="1:22" ht="15" customHeight="1" x14ac:dyDescent="0.4">
      <c r="A21" s="10" t="s">
        <v>47</v>
      </c>
      <c r="B21" s="10"/>
    </row>
    <row r="22" spans="1:22" ht="18" thickBot="1" x14ac:dyDescent="0.45">
      <c r="A22" s="180" t="s">
        <v>17</v>
      </c>
      <c r="B22" s="180"/>
      <c r="C22" s="181"/>
    </row>
    <row r="23" spans="1:22" s="3" customFormat="1" ht="24" customHeight="1" x14ac:dyDescent="0.4">
      <c r="A23" s="160" t="s">
        <v>40</v>
      </c>
      <c r="B23" s="178" t="s">
        <v>89</v>
      </c>
      <c r="C23" s="164" t="s">
        <v>31</v>
      </c>
      <c r="D23" s="174" t="s">
        <v>61</v>
      </c>
      <c r="E23" s="175"/>
      <c r="F23" s="176"/>
      <c r="G23" s="176"/>
      <c r="H23" s="176"/>
      <c r="I23" s="168" t="s">
        <v>55</v>
      </c>
      <c r="J23" s="177"/>
      <c r="K23" s="166" t="s">
        <v>56</v>
      </c>
      <c r="L23" s="166" t="s">
        <v>65</v>
      </c>
      <c r="M23" s="166" t="s">
        <v>57</v>
      </c>
      <c r="N23" s="166" t="s">
        <v>58</v>
      </c>
      <c r="O23" s="168" t="s">
        <v>54</v>
      </c>
      <c r="P23" s="169"/>
      <c r="Q23" s="172" t="s">
        <v>0</v>
      </c>
      <c r="R23" s="36"/>
      <c r="S23" s="160" t="s">
        <v>11</v>
      </c>
      <c r="T23" s="161"/>
      <c r="U23" s="161" t="s">
        <v>12</v>
      </c>
      <c r="V23" s="162"/>
    </row>
    <row r="24" spans="1:22" s="3" customFormat="1" ht="19.5" customHeight="1" thickBot="1" x14ac:dyDescent="0.45">
      <c r="A24" s="163"/>
      <c r="B24" s="179"/>
      <c r="C24" s="165"/>
      <c r="D24" s="61" t="s">
        <v>62</v>
      </c>
      <c r="E24" s="63" t="s">
        <v>63</v>
      </c>
      <c r="F24" s="64"/>
      <c r="G24" s="64" t="s">
        <v>62</v>
      </c>
      <c r="H24" s="64" t="s">
        <v>63</v>
      </c>
      <c r="I24" s="61" t="s">
        <v>64</v>
      </c>
      <c r="J24" s="63" t="s">
        <v>63</v>
      </c>
      <c r="K24" s="167"/>
      <c r="L24" s="167"/>
      <c r="M24" s="167"/>
      <c r="N24" s="167"/>
      <c r="O24" s="170"/>
      <c r="P24" s="171"/>
      <c r="Q24" s="173"/>
      <c r="R24" s="36"/>
      <c r="S24" s="33" t="s">
        <v>64</v>
      </c>
      <c r="T24" s="60" t="s">
        <v>63</v>
      </c>
      <c r="U24" s="61" t="s">
        <v>64</v>
      </c>
      <c r="V24" s="62" t="s">
        <v>63</v>
      </c>
    </row>
    <row r="25" spans="1:22" ht="15.75" customHeight="1" x14ac:dyDescent="0.4">
      <c r="A25" s="132" t="e">
        <f>IF(DAY(DATE($D$7,$G$7,ROW(A1)))=ROW(A1),ROW(A1),"")</f>
        <v>#NUM!</v>
      </c>
      <c r="B25" s="129" t="e">
        <f>IF(A25="","",TEXT(DATE($D$7,$G$7,A25),"aaa"))</f>
        <v>#NUM!</v>
      </c>
      <c r="C25" s="35"/>
      <c r="D25" s="102"/>
      <c r="E25" s="103"/>
      <c r="F25" s="104" t="s">
        <v>1</v>
      </c>
      <c r="G25" s="105"/>
      <c r="H25" s="103"/>
      <c r="I25" s="106"/>
      <c r="J25" s="103"/>
      <c r="K25" s="107">
        <f>(G25*60+H25)-(D25*60+E25)-(I25*60+J25)</f>
        <v>0</v>
      </c>
      <c r="L25" s="107">
        <f>IF(K25&gt;480,K25-480,0)</f>
        <v>0</v>
      </c>
      <c r="M25" s="107">
        <f>IF(K25&gt;0,MAX(0,(5*60)-(D25*60+E25)),0)</f>
        <v>0</v>
      </c>
      <c r="N25" s="107">
        <f>IF(K25&gt;0,MAX(0,(G25*60+H25)-(22*60)),0)</f>
        <v>0</v>
      </c>
      <c r="O25" s="108" t="str">
        <f>IF(K25&gt;0,INT(K25/60),"")</f>
        <v/>
      </c>
      <c r="P25" s="109" t="str">
        <f>IF(K25&gt;0,MOD(K25,60),"")</f>
        <v/>
      </c>
      <c r="Q25" s="37"/>
      <c r="R25" s="38"/>
      <c r="S25" s="39" t="str">
        <f>IF(K25&gt;480,INT((K25-480)/60),"")</f>
        <v/>
      </c>
      <c r="T25" s="40" t="str">
        <f>IF(K25&gt;480,MOD(K25-480,60),"")</f>
        <v/>
      </c>
      <c r="U25" s="41" t="str">
        <f>IF(M25+N25&gt;0,INT((M25+N25)/60),"")</f>
        <v/>
      </c>
      <c r="V25" s="42" t="str">
        <f>IF(M25+N25&gt;0,MOD(M25+N25,60),"")</f>
        <v/>
      </c>
    </row>
    <row r="26" spans="1:22" ht="15.75" customHeight="1" x14ac:dyDescent="0.4">
      <c r="A26" s="133" t="e">
        <f t="shared" ref="A26:A55" si="0">IF(DAY(DATE($D$7,$G$7,ROW(A2)))=ROW(A2),ROW(A2),"")</f>
        <v>#NUM!</v>
      </c>
      <c r="B26" s="130" t="e">
        <f t="shared" ref="B26:B55" si="1">IF(A26="","",TEXT(DATE($D$7,$G$7,A26),"aaa"))</f>
        <v>#NUM!</v>
      </c>
      <c r="C26" s="2"/>
      <c r="D26" s="110"/>
      <c r="E26" s="111"/>
      <c r="F26" s="112" t="s">
        <v>1</v>
      </c>
      <c r="G26" s="113"/>
      <c r="H26" s="111"/>
      <c r="I26" s="114"/>
      <c r="J26" s="111"/>
      <c r="K26" s="115">
        <f>(G26*60+H26)-(D26*60+E26)-(I26*60+J26)</f>
        <v>0</v>
      </c>
      <c r="L26" s="115">
        <f t="shared" ref="L26:L55" si="2">IF(K26&gt;480,K26-480,0)</f>
        <v>0</v>
      </c>
      <c r="M26" s="115">
        <f>IF(K26&gt;0,MAX(0,(5*60)-(D26*60+E26)),0)</f>
        <v>0</v>
      </c>
      <c r="N26" s="115">
        <f>IF(K26&gt;0,MAX(0,(G26*60+H26)-(22*60)),0)</f>
        <v>0</v>
      </c>
      <c r="O26" s="116" t="str">
        <f>IF(K26&gt;0,INT(K26/60),"")</f>
        <v/>
      </c>
      <c r="P26" s="117" t="str">
        <f>IF(K26&gt;0,MOD(K26,60),"")</f>
        <v/>
      </c>
      <c r="Q26" s="43"/>
      <c r="R26" s="38"/>
      <c r="S26" s="44" t="str">
        <f t="shared" ref="S26:S55" si="3">IF(K26&gt;480,INT((K26-480)/60),"")</f>
        <v/>
      </c>
      <c r="T26" s="45" t="str">
        <f t="shared" ref="T26:T55" si="4">IF(K26&gt;480,MOD(K26-480,60),"")</f>
        <v/>
      </c>
      <c r="U26" s="46" t="str">
        <f t="shared" ref="U26:U55" si="5">IF(M26+N26&gt;0,INT((M26+N26)/60),"")</f>
        <v/>
      </c>
      <c r="V26" s="47" t="str">
        <f t="shared" ref="V26:V55" si="6">IF(M26+N26&gt;0,MOD(M26+N26,60),"")</f>
        <v/>
      </c>
    </row>
    <row r="27" spans="1:22" ht="15.75" customHeight="1" x14ac:dyDescent="0.4">
      <c r="A27" s="133" t="e">
        <f t="shared" si="0"/>
        <v>#NUM!</v>
      </c>
      <c r="B27" s="130" t="e">
        <f t="shared" si="1"/>
        <v>#NUM!</v>
      </c>
      <c r="C27" s="2"/>
      <c r="D27" s="110"/>
      <c r="E27" s="111"/>
      <c r="F27" s="112" t="s">
        <v>1</v>
      </c>
      <c r="G27" s="113"/>
      <c r="H27" s="111"/>
      <c r="I27" s="114"/>
      <c r="J27" s="111"/>
      <c r="K27" s="115">
        <f t="shared" ref="K27:K55" si="7">(G27*60+H27)-(D27*60+E27)-(I27*60+J27)</f>
        <v>0</v>
      </c>
      <c r="L27" s="115">
        <f t="shared" si="2"/>
        <v>0</v>
      </c>
      <c r="M27" s="115">
        <f t="shared" ref="M27:M55" si="8">IF(K27&gt;0,MAX(0,(5*60)-(D27*60+E27)),0)</f>
        <v>0</v>
      </c>
      <c r="N27" s="115">
        <f t="shared" ref="N27:N55" si="9">IF(K27&gt;0,MAX(0,(G27*60+H27)-(22*60)),0)</f>
        <v>0</v>
      </c>
      <c r="O27" s="116" t="str">
        <f t="shared" ref="O27:O55" si="10">IF(K27&gt;0,INT(K27/60),"")</f>
        <v/>
      </c>
      <c r="P27" s="117" t="str">
        <f t="shared" ref="P27:P55" si="11">IF(K27&gt;0,MOD(K27,60),"")</f>
        <v/>
      </c>
      <c r="Q27" s="48"/>
      <c r="R27" s="38"/>
      <c r="S27" s="44" t="str">
        <f t="shared" si="3"/>
        <v/>
      </c>
      <c r="T27" s="45" t="str">
        <f t="shared" si="4"/>
        <v/>
      </c>
      <c r="U27" s="46" t="str">
        <f t="shared" si="5"/>
        <v/>
      </c>
      <c r="V27" s="47" t="str">
        <f t="shared" si="6"/>
        <v/>
      </c>
    </row>
    <row r="28" spans="1:22" ht="15.75" customHeight="1" x14ac:dyDescent="0.4">
      <c r="A28" s="133" t="e">
        <f t="shared" si="0"/>
        <v>#NUM!</v>
      </c>
      <c r="B28" s="130" t="e">
        <f t="shared" si="1"/>
        <v>#NUM!</v>
      </c>
      <c r="C28" s="2"/>
      <c r="D28" s="110"/>
      <c r="E28" s="111"/>
      <c r="F28" s="112" t="s">
        <v>1</v>
      </c>
      <c r="G28" s="113"/>
      <c r="H28" s="111"/>
      <c r="I28" s="114"/>
      <c r="J28" s="111"/>
      <c r="K28" s="115">
        <f t="shared" si="7"/>
        <v>0</v>
      </c>
      <c r="L28" s="115">
        <f t="shared" si="2"/>
        <v>0</v>
      </c>
      <c r="M28" s="115">
        <f t="shared" si="8"/>
        <v>0</v>
      </c>
      <c r="N28" s="115">
        <f t="shared" si="9"/>
        <v>0</v>
      </c>
      <c r="O28" s="116" t="str">
        <f t="shared" si="10"/>
        <v/>
      </c>
      <c r="P28" s="117" t="str">
        <f t="shared" si="11"/>
        <v/>
      </c>
      <c r="Q28" s="48"/>
      <c r="R28" s="38"/>
      <c r="S28" s="44" t="str">
        <f t="shared" si="3"/>
        <v/>
      </c>
      <c r="T28" s="45" t="str">
        <f t="shared" si="4"/>
        <v/>
      </c>
      <c r="U28" s="46" t="str">
        <f t="shared" si="5"/>
        <v/>
      </c>
      <c r="V28" s="47" t="str">
        <f t="shared" si="6"/>
        <v/>
      </c>
    </row>
    <row r="29" spans="1:22" ht="15.75" customHeight="1" x14ac:dyDescent="0.4">
      <c r="A29" s="133" t="e">
        <f t="shared" si="0"/>
        <v>#NUM!</v>
      </c>
      <c r="B29" s="130" t="e">
        <f t="shared" si="1"/>
        <v>#NUM!</v>
      </c>
      <c r="C29" s="2"/>
      <c r="D29" s="110"/>
      <c r="E29" s="111"/>
      <c r="F29" s="112" t="s">
        <v>1</v>
      </c>
      <c r="G29" s="113"/>
      <c r="H29" s="111"/>
      <c r="I29" s="114"/>
      <c r="J29" s="111"/>
      <c r="K29" s="115">
        <f t="shared" si="7"/>
        <v>0</v>
      </c>
      <c r="L29" s="115">
        <f t="shared" si="2"/>
        <v>0</v>
      </c>
      <c r="M29" s="115">
        <f t="shared" si="8"/>
        <v>0</v>
      </c>
      <c r="N29" s="115">
        <f t="shared" si="9"/>
        <v>0</v>
      </c>
      <c r="O29" s="116" t="str">
        <f t="shared" si="10"/>
        <v/>
      </c>
      <c r="P29" s="117" t="str">
        <f t="shared" si="11"/>
        <v/>
      </c>
      <c r="Q29" s="48"/>
      <c r="R29" s="38"/>
      <c r="S29" s="44" t="str">
        <f t="shared" si="3"/>
        <v/>
      </c>
      <c r="T29" s="45" t="str">
        <f t="shared" si="4"/>
        <v/>
      </c>
      <c r="U29" s="46" t="str">
        <f t="shared" si="5"/>
        <v/>
      </c>
      <c r="V29" s="47" t="str">
        <f t="shared" si="6"/>
        <v/>
      </c>
    </row>
    <row r="30" spans="1:22" ht="15.75" customHeight="1" x14ac:dyDescent="0.4">
      <c r="A30" s="133" t="e">
        <f t="shared" si="0"/>
        <v>#NUM!</v>
      </c>
      <c r="B30" s="130" t="e">
        <f t="shared" si="1"/>
        <v>#NUM!</v>
      </c>
      <c r="C30" s="2"/>
      <c r="D30" s="110"/>
      <c r="E30" s="111"/>
      <c r="F30" s="112" t="s">
        <v>1</v>
      </c>
      <c r="G30" s="113"/>
      <c r="H30" s="111"/>
      <c r="I30" s="114"/>
      <c r="J30" s="111"/>
      <c r="K30" s="115">
        <f t="shared" si="7"/>
        <v>0</v>
      </c>
      <c r="L30" s="115">
        <f t="shared" si="2"/>
        <v>0</v>
      </c>
      <c r="M30" s="115">
        <f t="shared" si="8"/>
        <v>0</v>
      </c>
      <c r="N30" s="115">
        <f t="shared" si="9"/>
        <v>0</v>
      </c>
      <c r="O30" s="116" t="str">
        <f t="shared" si="10"/>
        <v/>
      </c>
      <c r="P30" s="117" t="str">
        <f t="shared" si="11"/>
        <v/>
      </c>
      <c r="Q30" s="48"/>
      <c r="R30" s="38"/>
      <c r="S30" s="44" t="str">
        <f t="shared" si="3"/>
        <v/>
      </c>
      <c r="T30" s="45" t="str">
        <f t="shared" si="4"/>
        <v/>
      </c>
      <c r="U30" s="46" t="str">
        <f t="shared" si="5"/>
        <v/>
      </c>
      <c r="V30" s="47" t="str">
        <f t="shared" si="6"/>
        <v/>
      </c>
    </row>
    <row r="31" spans="1:22" ht="15.75" customHeight="1" x14ac:dyDescent="0.4">
      <c r="A31" s="133" t="e">
        <f t="shared" si="0"/>
        <v>#NUM!</v>
      </c>
      <c r="B31" s="130" t="e">
        <f t="shared" si="1"/>
        <v>#NUM!</v>
      </c>
      <c r="C31" s="2"/>
      <c r="D31" s="110"/>
      <c r="E31" s="111"/>
      <c r="F31" s="112" t="s">
        <v>1</v>
      </c>
      <c r="G31" s="113"/>
      <c r="H31" s="111"/>
      <c r="I31" s="114"/>
      <c r="J31" s="111"/>
      <c r="K31" s="115">
        <f t="shared" si="7"/>
        <v>0</v>
      </c>
      <c r="L31" s="115">
        <f t="shared" si="2"/>
        <v>0</v>
      </c>
      <c r="M31" s="115">
        <f t="shared" si="8"/>
        <v>0</v>
      </c>
      <c r="N31" s="115">
        <f t="shared" si="9"/>
        <v>0</v>
      </c>
      <c r="O31" s="116" t="str">
        <f t="shared" si="10"/>
        <v/>
      </c>
      <c r="P31" s="117" t="str">
        <f t="shared" si="11"/>
        <v/>
      </c>
      <c r="Q31" s="48"/>
      <c r="R31" s="38"/>
      <c r="S31" s="44" t="str">
        <f t="shared" si="3"/>
        <v/>
      </c>
      <c r="T31" s="45" t="str">
        <f t="shared" si="4"/>
        <v/>
      </c>
      <c r="U31" s="46" t="str">
        <f t="shared" si="5"/>
        <v/>
      </c>
      <c r="V31" s="47" t="str">
        <f t="shared" si="6"/>
        <v/>
      </c>
    </row>
    <row r="32" spans="1:22" ht="15.75" customHeight="1" x14ac:dyDescent="0.4">
      <c r="A32" s="133" t="e">
        <f t="shared" si="0"/>
        <v>#NUM!</v>
      </c>
      <c r="B32" s="130" t="e">
        <f t="shared" si="1"/>
        <v>#NUM!</v>
      </c>
      <c r="C32" s="2"/>
      <c r="D32" s="110"/>
      <c r="E32" s="111"/>
      <c r="F32" s="112" t="s">
        <v>1</v>
      </c>
      <c r="G32" s="113"/>
      <c r="H32" s="111"/>
      <c r="I32" s="114"/>
      <c r="J32" s="111"/>
      <c r="K32" s="115">
        <f t="shared" si="7"/>
        <v>0</v>
      </c>
      <c r="L32" s="115">
        <f t="shared" si="2"/>
        <v>0</v>
      </c>
      <c r="M32" s="115">
        <f t="shared" si="8"/>
        <v>0</v>
      </c>
      <c r="N32" s="115">
        <f t="shared" si="9"/>
        <v>0</v>
      </c>
      <c r="O32" s="116" t="str">
        <f t="shared" si="10"/>
        <v/>
      </c>
      <c r="P32" s="117" t="str">
        <f t="shared" si="11"/>
        <v/>
      </c>
      <c r="Q32" s="48"/>
      <c r="R32" s="38"/>
      <c r="S32" s="44" t="str">
        <f t="shared" si="3"/>
        <v/>
      </c>
      <c r="T32" s="45" t="str">
        <f t="shared" si="4"/>
        <v/>
      </c>
      <c r="U32" s="46" t="str">
        <f t="shared" si="5"/>
        <v/>
      </c>
      <c r="V32" s="47" t="str">
        <f t="shared" si="6"/>
        <v/>
      </c>
    </row>
    <row r="33" spans="1:22" ht="15.75" customHeight="1" x14ac:dyDescent="0.4">
      <c r="A33" s="133" t="e">
        <f t="shared" si="0"/>
        <v>#NUM!</v>
      </c>
      <c r="B33" s="130" t="e">
        <f t="shared" si="1"/>
        <v>#NUM!</v>
      </c>
      <c r="C33" s="2"/>
      <c r="D33" s="110"/>
      <c r="E33" s="111"/>
      <c r="F33" s="112" t="s">
        <v>1</v>
      </c>
      <c r="G33" s="113"/>
      <c r="H33" s="111"/>
      <c r="I33" s="114"/>
      <c r="J33" s="111"/>
      <c r="K33" s="115">
        <f t="shared" si="7"/>
        <v>0</v>
      </c>
      <c r="L33" s="115">
        <f t="shared" si="2"/>
        <v>0</v>
      </c>
      <c r="M33" s="115">
        <f t="shared" si="8"/>
        <v>0</v>
      </c>
      <c r="N33" s="115">
        <f t="shared" si="9"/>
        <v>0</v>
      </c>
      <c r="O33" s="116" t="str">
        <f t="shared" si="10"/>
        <v/>
      </c>
      <c r="P33" s="117" t="str">
        <f t="shared" si="11"/>
        <v/>
      </c>
      <c r="Q33" s="48"/>
      <c r="R33" s="38"/>
      <c r="S33" s="44" t="str">
        <f t="shared" si="3"/>
        <v/>
      </c>
      <c r="T33" s="45" t="str">
        <f t="shared" si="4"/>
        <v/>
      </c>
      <c r="U33" s="46" t="str">
        <f t="shared" si="5"/>
        <v/>
      </c>
      <c r="V33" s="47" t="str">
        <f t="shared" si="6"/>
        <v/>
      </c>
    </row>
    <row r="34" spans="1:22" ht="15.75" customHeight="1" x14ac:dyDescent="0.4">
      <c r="A34" s="133" t="e">
        <f t="shared" si="0"/>
        <v>#NUM!</v>
      </c>
      <c r="B34" s="130" t="e">
        <f t="shared" si="1"/>
        <v>#NUM!</v>
      </c>
      <c r="C34" s="2"/>
      <c r="D34" s="110"/>
      <c r="E34" s="111"/>
      <c r="F34" s="112" t="s">
        <v>1</v>
      </c>
      <c r="G34" s="113"/>
      <c r="H34" s="111"/>
      <c r="I34" s="114"/>
      <c r="J34" s="111"/>
      <c r="K34" s="115">
        <f t="shared" si="7"/>
        <v>0</v>
      </c>
      <c r="L34" s="115">
        <f t="shared" si="2"/>
        <v>0</v>
      </c>
      <c r="M34" s="115">
        <f t="shared" si="8"/>
        <v>0</v>
      </c>
      <c r="N34" s="115">
        <f t="shared" si="9"/>
        <v>0</v>
      </c>
      <c r="O34" s="116" t="str">
        <f t="shared" si="10"/>
        <v/>
      </c>
      <c r="P34" s="117" t="str">
        <f t="shared" si="11"/>
        <v/>
      </c>
      <c r="Q34" s="48"/>
      <c r="R34" s="38"/>
      <c r="S34" s="44" t="str">
        <f t="shared" si="3"/>
        <v/>
      </c>
      <c r="T34" s="45" t="str">
        <f t="shared" si="4"/>
        <v/>
      </c>
      <c r="U34" s="46" t="str">
        <f t="shared" si="5"/>
        <v/>
      </c>
      <c r="V34" s="47" t="str">
        <f t="shared" si="6"/>
        <v/>
      </c>
    </row>
    <row r="35" spans="1:22" ht="15.75" customHeight="1" x14ac:dyDescent="0.4">
      <c r="A35" s="133" t="e">
        <f t="shared" si="0"/>
        <v>#NUM!</v>
      </c>
      <c r="B35" s="130" t="e">
        <f t="shared" si="1"/>
        <v>#NUM!</v>
      </c>
      <c r="C35" s="2"/>
      <c r="D35" s="110"/>
      <c r="E35" s="111"/>
      <c r="F35" s="112" t="s">
        <v>1</v>
      </c>
      <c r="G35" s="113"/>
      <c r="H35" s="111"/>
      <c r="I35" s="114"/>
      <c r="J35" s="111"/>
      <c r="K35" s="115">
        <f t="shared" si="7"/>
        <v>0</v>
      </c>
      <c r="L35" s="115">
        <f t="shared" si="2"/>
        <v>0</v>
      </c>
      <c r="M35" s="115">
        <f t="shared" si="8"/>
        <v>0</v>
      </c>
      <c r="N35" s="115">
        <f t="shared" si="9"/>
        <v>0</v>
      </c>
      <c r="O35" s="116" t="str">
        <f t="shared" si="10"/>
        <v/>
      </c>
      <c r="P35" s="117" t="str">
        <f t="shared" si="11"/>
        <v/>
      </c>
      <c r="Q35" s="48"/>
      <c r="R35" s="38"/>
      <c r="S35" s="44" t="str">
        <f t="shared" si="3"/>
        <v/>
      </c>
      <c r="T35" s="45" t="str">
        <f t="shared" si="4"/>
        <v/>
      </c>
      <c r="U35" s="46" t="str">
        <f t="shared" si="5"/>
        <v/>
      </c>
      <c r="V35" s="47" t="str">
        <f t="shared" si="6"/>
        <v/>
      </c>
    </row>
    <row r="36" spans="1:22" ht="15.75" customHeight="1" x14ac:dyDescent="0.4">
      <c r="A36" s="133" t="e">
        <f t="shared" si="0"/>
        <v>#NUM!</v>
      </c>
      <c r="B36" s="130" t="e">
        <f t="shared" si="1"/>
        <v>#NUM!</v>
      </c>
      <c r="C36" s="2"/>
      <c r="D36" s="110"/>
      <c r="E36" s="111"/>
      <c r="F36" s="112" t="s">
        <v>1</v>
      </c>
      <c r="G36" s="113"/>
      <c r="H36" s="111"/>
      <c r="I36" s="114"/>
      <c r="J36" s="111"/>
      <c r="K36" s="115">
        <f t="shared" si="7"/>
        <v>0</v>
      </c>
      <c r="L36" s="115">
        <f t="shared" si="2"/>
        <v>0</v>
      </c>
      <c r="M36" s="115">
        <f t="shared" si="8"/>
        <v>0</v>
      </c>
      <c r="N36" s="115">
        <f t="shared" si="9"/>
        <v>0</v>
      </c>
      <c r="O36" s="116" t="str">
        <f t="shared" si="10"/>
        <v/>
      </c>
      <c r="P36" s="117" t="str">
        <f t="shared" si="11"/>
        <v/>
      </c>
      <c r="Q36" s="48"/>
      <c r="R36" s="38"/>
      <c r="S36" s="44" t="str">
        <f t="shared" si="3"/>
        <v/>
      </c>
      <c r="T36" s="45" t="str">
        <f t="shared" si="4"/>
        <v/>
      </c>
      <c r="U36" s="46" t="str">
        <f t="shared" si="5"/>
        <v/>
      </c>
      <c r="V36" s="47" t="str">
        <f t="shared" si="6"/>
        <v/>
      </c>
    </row>
    <row r="37" spans="1:22" ht="15.75" customHeight="1" x14ac:dyDescent="0.4">
      <c r="A37" s="133" t="e">
        <f t="shared" si="0"/>
        <v>#NUM!</v>
      </c>
      <c r="B37" s="130" t="e">
        <f t="shared" si="1"/>
        <v>#NUM!</v>
      </c>
      <c r="C37" s="2"/>
      <c r="D37" s="110"/>
      <c r="E37" s="111"/>
      <c r="F37" s="112" t="s">
        <v>1</v>
      </c>
      <c r="G37" s="113"/>
      <c r="H37" s="111"/>
      <c r="I37" s="114"/>
      <c r="J37" s="111"/>
      <c r="K37" s="115">
        <f t="shared" si="7"/>
        <v>0</v>
      </c>
      <c r="L37" s="115">
        <f t="shared" si="2"/>
        <v>0</v>
      </c>
      <c r="M37" s="115">
        <f t="shared" si="8"/>
        <v>0</v>
      </c>
      <c r="N37" s="115">
        <f t="shared" si="9"/>
        <v>0</v>
      </c>
      <c r="O37" s="116" t="str">
        <f t="shared" si="10"/>
        <v/>
      </c>
      <c r="P37" s="117" t="str">
        <f t="shared" si="11"/>
        <v/>
      </c>
      <c r="Q37" s="48"/>
      <c r="R37" s="38"/>
      <c r="S37" s="44" t="str">
        <f t="shared" si="3"/>
        <v/>
      </c>
      <c r="T37" s="45" t="str">
        <f t="shared" si="4"/>
        <v/>
      </c>
      <c r="U37" s="46" t="str">
        <f t="shared" si="5"/>
        <v/>
      </c>
      <c r="V37" s="47" t="str">
        <f t="shared" si="6"/>
        <v/>
      </c>
    </row>
    <row r="38" spans="1:22" ht="15.75" customHeight="1" x14ac:dyDescent="0.4">
      <c r="A38" s="133" t="e">
        <f t="shared" si="0"/>
        <v>#NUM!</v>
      </c>
      <c r="B38" s="130" t="e">
        <f t="shared" si="1"/>
        <v>#NUM!</v>
      </c>
      <c r="C38" s="2"/>
      <c r="D38" s="110"/>
      <c r="E38" s="111"/>
      <c r="F38" s="112" t="s">
        <v>1</v>
      </c>
      <c r="G38" s="113"/>
      <c r="H38" s="111"/>
      <c r="I38" s="114"/>
      <c r="J38" s="111"/>
      <c r="K38" s="115">
        <f t="shared" si="7"/>
        <v>0</v>
      </c>
      <c r="L38" s="115">
        <f t="shared" si="2"/>
        <v>0</v>
      </c>
      <c r="M38" s="115">
        <f t="shared" si="8"/>
        <v>0</v>
      </c>
      <c r="N38" s="115">
        <f t="shared" si="9"/>
        <v>0</v>
      </c>
      <c r="O38" s="116" t="str">
        <f t="shared" si="10"/>
        <v/>
      </c>
      <c r="P38" s="117" t="str">
        <f t="shared" si="11"/>
        <v/>
      </c>
      <c r="Q38" s="48"/>
      <c r="R38" s="38"/>
      <c r="S38" s="44" t="str">
        <f t="shared" si="3"/>
        <v/>
      </c>
      <c r="T38" s="45" t="str">
        <f t="shared" si="4"/>
        <v/>
      </c>
      <c r="U38" s="46" t="str">
        <f t="shared" si="5"/>
        <v/>
      </c>
      <c r="V38" s="47" t="str">
        <f t="shared" si="6"/>
        <v/>
      </c>
    </row>
    <row r="39" spans="1:22" ht="15.75" customHeight="1" x14ac:dyDescent="0.4">
      <c r="A39" s="133" t="e">
        <f t="shared" si="0"/>
        <v>#NUM!</v>
      </c>
      <c r="B39" s="130" t="e">
        <f t="shared" si="1"/>
        <v>#NUM!</v>
      </c>
      <c r="C39" s="2"/>
      <c r="D39" s="110"/>
      <c r="E39" s="111"/>
      <c r="F39" s="112" t="s">
        <v>1</v>
      </c>
      <c r="G39" s="113"/>
      <c r="H39" s="111"/>
      <c r="I39" s="114"/>
      <c r="J39" s="111"/>
      <c r="K39" s="115">
        <f t="shared" si="7"/>
        <v>0</v>
      </c>
      <c r="L39" s="115">
        <f t="shared" si="2"/>
        <v>0</v>
      </c>
      <c r="M39" s="115">
        <f t="shared" si="8"/>
        <v>0</v>
      </c>
      <c r="N39" s="115">
        <f t="shared" si="9"/>
        <v>0</v>
      </c>
      <c r="O39" s="116" t="str">
        <f t="shared" si="10"/>
        <v/>
      </c>
      <c r="P39" s="117" t="str">
        <f t="shared" si="11"/>
        <v/>
      </c>
      <c r="Q39" s="48"/>
      <c r="R39" s="38"/>
      <c r="S39" s="44" t="str">
        <f t="shared" si="3"/>
        <v/>
      </c>
      <c r="T39" s="45" t="str">
        <f t="shared" si="4"/>
        <v/>
      </c>
      <c r="U39" s="46" t="str">
        <f t="shared" si="5"/>
        <v/>
      </c>
      <c r="V39" s="47" t="str">
        <f t="shared" si="6"/>
        <v/>
      </c>
    </row>
    <row r="40" spans="1:22" ht="15.75" customHeight="1" x14ac:dyDescent="0.4">
      <c r="A40" s="133" t="e">
        <f t="shared" si="0"/>
        <v>#NUM!</v>
      </c>
      <c r="B40" s="130" t="e">
        <f t="shared" si="1"/>
        <v>#NUM!</v>
      </c>
      <c r="C40" s="2"/>
      <c r="D40" s="110"/>
      <c r="E40" s="111"/>
      <c r="F40" s="112" t="s">
        <v>1</v>
      </c>
      <c r="G40" s="113"/>
      <c r="H40" s="111"/>
      <c r="I40" s="114"/>
      <c r="J40" s="111"/>
      <c r="K40" s="115">
        <f t="shared" si="7"/>
        <v>0</v>
      </c>
      <c r="L40" s="115">
        <f t="shared" si="2"/>
        <v>0</v>
      </c>
      <c r="M40" s="115">
        <f t="shared" si="8"/>
        <v>0</v>
      </c>
      <c r="N40" s="115">
        <f t="shared" si="9"/>
        <v>0</v>
      </c>
      <c r="O40" s="116" t="str">
        <f t="shared" si="10"/>
        <v/>
      </c>
      <c r="P40" s="117" t="str">
        <f t="shared" si="11"/>
        <v/>
      </c>
      <c r="Q40" s="48"/>
      <c r="R40" s="38"/>
      <c r="S40" s="44" t="str">
        <f t="shared" si="3"/>
        <v/>
      </c>
      <c r="T40" s="45" t="str">
        <f t="shared" si="4"/>
        <v/>
      </c>
      <c r="U40" s="46" t="str">
        <f t="shared" si="5"/>
        <v/>
      </c>
      <c r="V40" s="47" t="str">
        <f t="shared" si="6"/>
        <v/>
      </c>
    </row>
    <row r="41" spans="1:22" ht="15.75" customHeight="1" x14ac:dyDescent="0.4">
      <c r="A41" s="133" t="e">
        <f t="shared" si="0"/>
        <v>#NUM!</v>
      </c>
      <c r="B41" s="130" t="e">
        <f t="shared" si="1"/>
        <v>#NUM!</v>
      </c>
      <c r="C41" s="2"/>
      <c r="D41" s="110"/>
      <c r="E41" s="111"/>
      <c r="F41" s="112" t="s">
        <v>1</v>
      </c>
      <c r="G41" s="113"/>
      <c r="H41" s="111"/>
      <c r="I41" s="114"/>
      <c r="J41" s="111"/>
      <c r="K41" s="115">
        <f t="shared" si="7"/>
        <v>0</v>
      </c>
      <c r="L41" s="115">
        <f t="shared" si="2"/>
        <v>0</v>
      </c>
      <c r="M41" s="115">
        <f t="shared" si="8"/>
        <v>0</v>
      </c>
      <c r="N41" s="115">
        <f t="shared" si="9"/>
        <v>0</v>
      </c>
      <c r="O41" s="116" t="str">
        <f t="shared" si="10"/>
        <v/>
      </c>
      <c r="P41" s="117" t="str">
        <f t="shared" si="11"/>
        <v/>
      </c>
      <c r="Q41" s="48"/>
      <c r="R41" s="38"/>
      <c r="S41" s="44" t="str">
        <f t="shared" si="3"/>
        <v/>
      </c>
      <c r="T41" s="45" t="str">
        <f t="shared" si="4"/>
        <v/>
      </c>
      <c r="U41" s="46" t="str">
        <f t="shared" si="5"/>
        <v/>
      </c>
      <c r="V41" s="47" t="str">
        <f t="shared" si="6"/>
        <v/>
      </c>
    </row>
    <row r="42" spans="1:22" ht="15.75" customHeight="1" x14ac:dyDescent="0.4">
      <c r="A42" s="133" t="e">
        <f t="shared" si="0"/>
        <v>#NUM!</v>
      </c>
      <c r="B42" s="130" t="e">
        <f t="shared" si="1"/>
        <v>#NUM!</v>
      </c>
      <c r="C42" s="2"/>
      <c r="D42" s="110"/>
      <c r="E42" s="111"/>
      <c r="F42" s="112" t="s">
        <v>1</v>
      </c>
      <c r="G42" s="113"/>
      <c r="H42" s="111"/>
      <c r="I42" s="114"/>
      <c r="J42" s="111"/>
      <c r="K42" s="115">
        <f t="shared" si="7"/>
        <v>0</v>
      </c>
      <c r="L42" s="115">
        <f t="shared" si="2"/>
        <v>0</v>
      </c>
      <c r="M42" s="115">
        <f t="shared" si="8"/>
        <v>0</v>
      </c>
      <c r="N42" s="115">
        <f t="shared" si="9"/>
        <v>0</v>
      </c>
      <c r="O42" s="116" t="str">
        <f t="shared" si="10"/>
        <v/>
      </c>
      <c r="P42" s="117" t="str">
        <f t="shared" si="11"/>
        <v/>
      </c>
      <c r="Q42" s="48"/>
      <c r="R42" s="38"/>
      <c r="S42" s="44" t="str">
        <f t="shared" si="3"/>
        <v/>
      </c>
      <c r="T42" s="45" t="str">
        <f t="shared" si="4"/>
        <v/>
      </c>
      <c r="U42" s="46" t="str">
        <f t="shared" si="5"/>
        <v/>
      </c>
      <c r="V42" s="47" t="str">
        <f t="shared" si="6"/>
        <v/>
      </c>
    </row>
    <row r="43" spans="1:22" ht="15.75" customHeight="1" x14ac:dyDescent="0.4">
      <c r="A43" s="133" t="e">
        <f t="shared" si="0"/>
        <v>#NUM!</v>
      </c>
      <c r="B43" s="130" t="e">
        <f t="shared" si="1"/>
        <v>#NUM!</v>
      </c>
      <c r="C43" s="2"/>
      <c r="D43" s="110"/>
      <c r="E43" s="111"/>
      <c r="F43" s="112" t="s">
        <v>1</v>
      </c>
      <c r="G43" s="113"/>
      <c r="H43" s="111"/>
      <c r="I43" s="114"/>
      <c r="J43" s="111"/>
      <c r="K43" s="115">
        <f t="shared" si="7"/>
        <v>0</v>
      </c>
      <c r="L43" s="115">
        <f t="shared" si="2"/>
        <v>0</v>
      </c>
      <c r="M43" s="115">
        <f t="shared" si="8"/>
        <v>0</v>
      </c>
      <c r="N43" s="115">
        <f t="shared" si="9"/>
        <v>0</v>
      </c>
      <c r="O43" s="116" t="str">
        <f t="shared" si="10"/>
        <v/>
      </c>
      <c r="P43" s="117" t="str">
        <f t="shared" si="11"/>
        <v/>
      </c>
      <c r="Q43" s="48"/>
      <c r="R43" s="38"/>
      <c r="S43" s="44" t="str">
        <f t="shared" si="3"/>
        <v/>
      </c>
      <c r="T43" s="45" t="str">
        <f t="shared" si="4"/>
        <v/>
      </c>
      <c r="U43" s="46" t="str">
        <f t="shared" si="5"/>
        <v/>
      </c>
      <c r="V43" s="47" t="str">
        <f t="shared" si="6"/>
        <v/>
      </c>
    </row>
    <row r="44" spans="1:22" ht="15.75" customHeight="1" x14ac:dyDescent="0.4">
      <c r="A44" s="133" t="e">
        <f t="shared" si="0"/>
        <v>#NUM!</v>
      </c>
      <c r="B44" s="130" t="e">
        <f t="shared" si="1"/>
        <v>#NUM!</v>
      </c>
      <c r="C44" s="2"/>
      <c r="D44" s="110"/>
      <c r="E44" s="111"/>
      <c r="F44" s="112" t="s">
        <v>1</v>
      </c>
      <c r="G44" s="113"/>
      <c r="H44" s="111"/>
      <c r="I44" s="114"/>
      <c r="J44" s="111"/>
      <c r="K44" s="115">
        <f t="shared" si="7"/>
        <v>0</v>
      </c>
      <c r="L44" s="115">
        <f t="shared" si="2"/>
        <v>0</v>
      </c>
      <c r="M44" s="115">
        <f t="shared" si="8"/>
        <v>0</v>
      </c>
      <c r="N44" s="115">
        <f t="shared" si="9"/>
        <v>0</v>
      </c>
      <c r="O44" s="116" t="str">
        <f t="shared" si="10"/>
        <v/>
      </c>
      <c r="P44" s="117" t="str">
        <f t="shared" si="11"/>
        <v/>
      </c>
      <c r="Q44" s="48"/>
      <c r="R44" s="38"/>
      <c r="S44" s="44" t="str">
        <f t="shared" si="3"/>
        <v/>
      </c>
      <c r="T44" s="45" t="str">
        <f t="shared" si="4"/>
        <v/>
      </c>
      <c r="U44" s="46" t="str">
        <f t="shared" si="5"/>
        <v/>
      </c>
      <c r="V44" s="47" t="str">
        <f t="shared" si="6"/>
        <v/>
      </c>
    </row>
    <row r="45" spans="1:22" ht="15.75" customHeight="1" x14ac:dyDescent="0.4">
      <c r="A45" s="133" t="e">
        <f t="shared" si="0"/>
        <v>#NUM!</v>
      </c>
      <c r="B45" s="130" t="e">
        <f t="shared" si="1"/>
        <v>#NUM!</v>
      </c>
      <c r="C45" s="2"/>
      <c r="D45" s="110"/>
      <c r="E45" s="111"/>
      <c r="F45" s="112" t="s">
        <v>1</v>
      </c>
      <c r="G45" s="113"/>
      <c r="H45" s="111"/>
      <c r="I45" s="114"/>
      <c r="J45" s="111"/>
      <c r="K45" s="115">
        <f t="shared" si="7"/>
        <v>0</v>
      </c>
      <c r="L45" s="115">
        <f t="shared" si="2"/>
        <v>0</v>
      </c>
      <c r="M45" s="115">
        <f t="shared" si="8"/>
        <v>0</v>
      </c>
      <c r="N45" s="115">
        <f t="shared" si="9"/>
        <v>0</v>
      </c>
      <c r="O45" s="116" t="str">
        <f t="shared" si="10"/>
        <v/>
      </c>
      <c r="P45" s="117" t="str">
        <f t="shared" si="11"/>
        <v/>
      </c>
      <c r="Q45" s="48"/>
      <c r="R45" s="38"/>
      <c r="S45" s="44" t="str">
        <f t="shared" si="3"/>
        <v/>
      </c>
      <c r="T45" s="45" t="str">
        <f t="shared" si="4"/>
        <v/>
      </c>
      <c r="U45" s="46" t="str">
        <f t="shared" si="5"/>
        <v/>
      </c>
      <c r="V45" s="47" t="str">
        <f t="shared" si="6"/>
        <v/>
      </c>
    </row>
    <row r="46" spans="1:22" ht="15.75" customHeight="1" x14ac:dyDescent="0.4">
      <c r="A46" s="133" t="e">
        <f t="shared" si="0"/>
        <v>#NUM!</v>
      </c>
      <c r="B46" s="130" t="e">
        <f t="shared" si="1"/>
        <v>#NUM!</v>
      </c>
      <c r="C46" s="2"/>
      <c r="D46" s="110"/>
      <c r="E46" s="111"/>
      <c r="F46" s="112" t="s">
        <v>1</v>
      </c>
      <c r="G46" s="113"/>
      <c r="H46" s="111"/>
      <c r="I46" s="114"/>
      <c r="J46" s="111"/>
      <c r="K46" s="115">
        <f t="shared" si="7"/>
        <v>0</v>
      </c>
      <c r="L46" s="115">
        <f t="shared" si="2"/>
        <v>0</v>
      </c>
      <c r="M46" s="115">
        <f t="shared" si="8"/>
        <v>0</v>
      </c>
      <c r="N46" s="115">
        <f t="shared" si="9"/>
        <v>0</v>
      </c>
      <c r="O46" s="116" t="str">
        <f t="shared" si="10"/>
        <v/>
      </c>
      <c r="P46" s="117" t="str">
        <f t="shared" si="11"/>
        <v/>
      </c>
      <c r="Q46" s="48"/>
      <c r="R46" s="38"/>
      <c r="S46" s="44" t="str">
        <f t="shared" si="3"/>
        <v/>
      </c>
      <c r="T46" s="45" t="str">
        <f t="shared" si="4"/>
        <v/>
      </c>
      <c r="U46" s="46" t="str">
        <f t="shared" si="5"/>
        <v/>
      </c>
      <c r="V46" s="47" t="str">
        <f t="shared" si="6"/>
        <v/>
      </c>
    </row>
    <row r="47" spans="1:22" ht="15.75" customHeight="1" x14ac:dyDescent="0.4">
      <c r="A47" s="133" t="e">
        <f t="shared" si="0"/>
        <v>#NUM!</v>
      </c>
      <c r="B47" s="130" t="e">
        <f t="shared" si="1"/>
        <v>#NUM!</v>
      </c>
      <c r="C47" s="2"/>
      <c r="D47" s="110"/>
      <c r="E47" s="111"/>
      <c r="F47" s="112" t="s">
        <v>1</v>
      </c>
      <c r="G47" s="113"/>
      <c r="H47" s="111"/>
      <c r="I47" s="114"/>
      <c r="J47" s="111"/>
      <c r="K47" s="115">
        <f t="shared" si="7"/>
        <v>0</v>
      </c>
      <c r="L47" s="115">
        <f t="shared" si="2"/>
        <v>0</v>
      </c>
      <c r="M47" s="115">
        <f t="shared" si="8"/>
        <v>0</v>
      </c>
      <c r="N47" s="115">
        <f t="shared" si="9"/>
        <v>0</v>
      </c>
      <c r="O47" s="116" t="str">
        <f t="shared" si="10"/>
        <v/>
      </c>
      <c r="P47" s="117" t="str">
        <f t="shared" si="11"/>
        <v/>
      </c>
      <c r="Q47" s="48"/>
      <c r="R47" s="38"/>
      <c r="S47" s="44" t="str">
        <f t="shared" si="3"/>
        <v/>
      </c>
      <c r="T47" s="45" t="str">
        <f t="shared" si="4"/>
        <v/>
      </c>
      <c r="U47" s="46" t="str">
        <f t="shared" si="5"/>
        <v/>
      </c>
      <c r="V47" s="47" t="str">
        <f t="shared" si="6"/>
        <v/>
      </c>
    </row>
    <row r="48" spans="1:22" ht="15.75" customHeight="1" x14ac:dyDescent="0.4">
      <c r="A48" s="133" t="e">
        <f t="shared" si="0"/>
        <v>#NUM!</v>
      </c>
      <c r="B48" s="130" t="e">
        <f t="shared" si="1"/>
        <v>#NUM!</v>
      </c>
      <c r="C48" s="2"/>
      <c r="D48" s="110"/>
      <c r="E48" s="111"/>
      <c r="F48" s="112" t="s">
        <v>1</v>
      </c>
      <c r="G48" s="113"/>
      <c r="H48" s="111"/>
      <c r="I48" s="114"/>
      <c r="J48" s="111"/>
      <c r="K48" s="115">
        <f t="shared" si="7"/>
        <v>0</v>
      </c>
      <c r="L48" s="115">
        <f t="shared" si="2"/>
        <v>0</v>
      </c>
      <c r="M48" s="115">
        <f t="shared" si="8"/>
        <v>0</v>
      </c>
      <c r="N48" s="115">
        <f t="shared" si="9"/>
        <v>0</v>
      </c>
      <c r="O48" s="116" t="str">
        <f t="shared" si="10"/>
        <v/>
      </c>
      <c r="P48" s="117" t="str">
        <f t="shared" si="11"/>
        <v/>
      </c>
      <c r="Q48" s="48"/>
      <c r="R48" s="38"/>
      <c r="S48" s="44" t="str">
        <f t="shared" si="3"/>
        <v/>
      </c>
      <c r="T48" s="45" t="str">
        <f t="shared" si="4"/>
        <v/>
      </c>
      <c r="U48" s="46" t="str">
        <f t="shared" si="5"/>
        <v/>
      </c>
      <c r="V48" s="47" t="str">
        <f t="shared" si="6"/>
        <v/>
      </c>
    </row>
    <row r="49" spans="1:22" ht="15.75" customHeight="1" x14ac:dyDescent="0.4">
      <c r="A49" s="133" t="e">
        <f t="shared" si="0"/>
        <v>#NUM!</v>
      </c>
      <c r="B49" s="130" t="e">
        <f t="shared" si="1"/>
        <v>#NUM!</v>
      </c>
      <c r="C49" s="2"/>
      <c r="D49" s="110"/>
      <c r="E49" s="111"/>
      <c r="F49" s="112" t="s">
        <v>1</v>
      </c>
      <c r="G49" s="113"/>
      <c r="H49" s="111"/>
      <c r="I49" s="114"/>
      <c r="J49" s="111"/>
      <c r="K49" s="115">
        <f t="shared" si="7"/>
        <v>0</v>
      </c>
      <c r="L49" s="115">
        <f t="shared" si="2"/>
        <v>0</v>
      </c>
      <c r="M49" s="115">
        <f t="shared" si="8"/>
        <v>0</v>
      </c>
      <c r="N49" s="115">
        <f t="shared" si="9"/>
        <v>0</v>
      </c>
      <c r="O49" s="116" t="str">
        <f t="shared" si="10"/>
        <v/>
      </c>
      <c r="P49" s="117" t="str">
        <f t="shared" si="11"/>
        <v/>
      </c>
      <c r="Q49" s="48"/>
      <c r="R49" s="38"/>
      <c r="S49" s="44" t="str">
        <f t="shared" si="3"/>
        <v/>
      </c>
      <c r="T49" s="45" t="str">
        <f t="shared" si="4"/>
        <v/>
      </c>
      <c r="U49" s="46" t="str">
        <f t="shared" si="5"/>
        <v/>
      </c>
      <c r="V49" s="47" t="str">
        <f t="shared" si="6"/>
        <v/>
      </c>
    </row>
    <row r="50" spans="1:22" ht="15.75" customHeight="1" x14ac:dyDescent="0.4">
      <c r="A50" s="133" t="e">
        <f t="shared" si="0"/>
        <v>#NUM!</v>
      </c>
      <c r="B50" s="130" t="e">
        <f t="shared" si="1"/>
        <v>#NUM!</v>
      </c>
      <c r="C50" s="2"/>
      <c r="D50" s="110"/>
      <c r="E50" s="111"/>
      <c r="F50" s="112" t="s">
        <v>1</v>
      </c>
      <c r="G50" s="113"/>
      <c r="H50" s="111"/>
      <c r="I50" s="114"/>
      <c r="J50" s="111"/>
      <c r="K50" s="115">
        <f t="shared" si="7"/>
        <v>0</v>
      </c>
      <c r="L50" s="115">
        <f t="shared" si="2"/>
        <v>0</v>
      </c>
      <c r="M50" s="115">
        <f t="shared" si="8"/>
        <v>0</v>
      </c>
      <c r="N50" s="115">
        <f t="shared" si="9"/>
        <v>0</v>
      </c>
      <c r="O50" s="116" t="str">
        <f t="shared" si="10"/>
        <v/>
      </c>
      <c r="P50" s="117" t="str">
        <f t="shared" si="11"/>
        <v/>
      </c>
      <c r="Q50" s="48"/>
      <c r="R50" s="38"/>
      <c r="S50" s="44" t="str">
        <f t="shared" si="3"/>
        <v/>
      </c>
      <c r="T50" s="45" t="str">
        <f t="shared" si="4"/>
        <v/>
      </c>
      <c r="U50" s="46" t="str">
        <f t="shared" si="5"/>
        <v/>
      </c>
      <c r="V50" s="47" t="str">
        <f t="shared" si="6"/>
        <v/>
      </c>
    </row>
    <row r="51" spans="1:22" ht="15.75" customHeight="1" x14ac:dyDescent="0.4">
      <c r="A51" s="133" t="e">
        <f t="shared" si="0"/>
        <v>#NUM!</v>
      </c>
      <c r="B51" s="130" t="e">
        <f t="shared" si="1"/>
        <v>#NUM!</v>
      </c>
      <c r="C51" s="2"/>
      <c r="D51" s="110"/>
      <c r="E51" s="111"/>
      <c r="F51" s="112" t="s">
        <v>1</v>
      </c>
      <c r="G51" s="113"/>
      <c r="H51" s="111"/>
      <c r="I51" s="114"/>
      <c r="J51" s="111"/>
      <c r="K51" s="115">
        <f t="shared" si="7"/>
        <v>0</v>
      </c>
      <c r="L51" s="115">
        <f t="shared" si="2"/>
        <v>0</v>
      </c>
      <c r="M51" s="115">
        <f t="shared" si="8"/>
        <v>0</v>
      </c>
      <c r="N51" s="115">
        <f t="shared" si="9"/>
        <v>0</v>
      </c>
      <c r="O51" s="116" t="str">
        <f t="shared" si="10"/>
        <v/>
      </c>
      <c r="P51" s="117" t="str">
        <f t="shared" si="11"/>
        <v/>
      </c>
      <c r="Q51" s="48"/>
      <c r="R51" s="38"/>
      <c r="S51" s="44" t="str">
        <f t="shared" si="3"/>
        <v/>
      </c>
      <c r="T51" s="45" t="str">
        <f t="shared" si="4"/>
        <v/>
      </c>
      <c r="U51" s="46" t="str">
        <f t="shared" si="5"/>
        <v/>
      </c>
      <c r="V51" s="47" t="str">
        <f t="shared" si="6"/>
        <v/>
      </c>
    </row>
    <row r="52" spans="1:22" ht="15.75" customHeight="1" x14ac:dyDescent="0.4">
      <c r="A52" s="133" t="e">
        <f t="shared" si="0"/>
        <v>#NUM!</v>
      </c>
      <c r="B52" s="130" t="e">
        <f t="shared" si="1"/>
        <v>#NUM!</v>
      </c>
      <c r="C52" s="2"/>
      <c r="D52" s="110"/>
      <c r="E52" s="111"/>
      <c r="F52" s="112" t="s">
        <v>1</v>
      </c>
      <c r="G52" s="113"/>
      <c r="H52" s="111"/>
      <c r="I52" s="114"/>
      <c r="J52" s="111"/>
      <c r="K52" s="115">
        <f t="shared" si="7"/>
        <v>0</v>
      </c>
      <c r="L52" s="115">
        <f t="shared" si="2"/>
        <v>0</v>
      </c>
      <c r="M52" s="115">
        <f t="shared" si="8"/>
        <v>0</v>
      </c>
      <c r="N52" s="115">
        <f t="shared" si="9"/>
        <v>0</v>
      </c>
      <c r="O52" s="116" t="str">
        <f t="shared" si="10"/>
        <v/>
      </c>
      <c r="P52" s="117" t="str">
        <f t="shared" si="11"/>
        <v/>
      </c>
      <c r="Q52" s="48"/>
      <c r="R52" s="38"/>
      <c r="S52" s="44" t="str">
        <f t="shared" si="3"/>
        <v/>
      </c>
      <c r="T52" s="45" t="str">
        <f t="shared" si="4"/>
        <v/>
      </c>
      <c r="U52" s="46" t="str">
        <f t="shared" si="5"/>
        <v/>
      </c>
      <c r="V52" s="47" t="str">
        <f t="shared" si="6"/>
        <v/>
      </c>
    </row>
    <row r="53" spans="1:22" ht="15.75" customHeight="1" x14ac:dyDescent="0.4">
      <c r="A53" s="133" t="e">
        <f t="shared" si="0"/>
        <v>#NUM!</v>
      </c>
      <c r="B53" s="130" t="e">
        <f t="shared" si="1"/>
        <v>#NUM!</v>
      </c>
      <c r="C53" s="2"/>
      <c r="D53" s="110"/>
      <c r="E53" s="111"/>
      <c r="F53" s="112" t="s">
        <v>1</v>
      </c>
      <c r="G53" s="113"/>
      <c r="H53" s="111"/>
      <c r="I53" s="114"/>
      <c r="J53" s="111"/>
      <c r="K53" s="115">
        <f t="shared" si="7"/>
        <v>0</v>
      </c>
      <c r="L53" s="115">
        <f t="shared" si="2"/>
        <v>0</v>
      </c>
      <c r="M53" s="115">
        <f t="shared" si="8"/>
        <v>0</v>
      </c>
      <c r="N53" s="115">
        <f t="shared" si="9"/>
        <v>0</v>
      </c>
      <c r="O53" s="116" t="str">
        <f t="shared" si="10"/>
        <v/>
      </c>
      <c r="P53" s="117" t="str">
        <f t="shared" si="11"/>
        <v/>
      </c>
      <c r="Q53" s="48"/>
      <c r="R53" s="38"/>
      <c r="S53" s="44" t="str">
        <f t="shared" si="3"/>
        <v/>
      </c>
      <c r="T53" s="45" t="str">
        <f t="shared" si="4"/>
        <v/>
      </c>
      <c r="U53" s="46" t="str">
        <f t="shared" si="5"/>
        <v/>
      </c>
      <c r="V53" s="47" t="str">
        <f t="shared" si="6"/>
        <v/>
      </c>
    </row>
    <row r="54" spans="1:22" ht="15.75" customHeight="1" x14ac:dyDescent="0.4">
      <c r="A54" s="133" t="e">
        <f t="shared" si="0"/>
        <v>#NUM!</v>
      </c>
      <c r="B54" s="130" t="e">
        <f t="shared" si="1"/>
        <v>#NUM!</v>
      </c>
      <c r="C54" s="2"/>
      <c r="D54" s="110"/>
      <c r="E54" s="111"/>
      <c r="F54" s="112" t="s">
        <v>1</v>
      </c>
      <c r="G54" s="113"/>
      <c r="H54" s="111"/>
      <c r="I54" s="114"/>
      <c r="J54" s="111"/>
      <c r="K54" s="115">
        <f t="shared" si="7"/>
        <v>0</v>
      </c>
      <c r="L54" s="115">
        <f t="shared" si="2"/>
        <v>0</v>
      </c>
      <c r="M54" s="115">
        <f t="shared" si="8"/>
        <v>0</v>
      </c>
      <c r="N54" s="115">
        <f t="shared" si="9"/>
        <v>0</v>
      </c>
      <c r="O54" s="116" t="str">
        <f t="shared" si="10"/>
        <v/>
      </c>
      <c r="P54" s="117" t="str">
        <f t="shared" si="11"/>
        <v/>
      </c>
      <c r="Q54" s="48"/>
      <c r="R54" s="38"/>
      <c r="S54" s="44" t="str">
        <f t="shared" si="3"/>
        <v/>
      </c>
      <c r="T54" s="45" t="str">
        <f t="shared" si="4"/>
        <v/>
      </c>
      <c r="U54" s="46" t="str">
        <f t="shared" si="5"/>
        <v/>
      </c>
      <c r="V54" s="47" t="str">
        <f t="shared" si="6"/>
        <v/>
      </c>
    </row>
    <row r="55" spans="1:22" ht="15.75" customHeight="1" thickBot="1" x14ac:dyDescent="0.45">
      <c r="A55" s="134" t="e">
        <f t="shared" si="0"/>
        <v>#NUM!</v>
      </c>
      <c r="B55" s="131" t="e">
        <f t="shared" si="1"/>
        <v>#NUM!</v>
      </c>
      <c r="C55" s="18"/>
      <c r="D55" s="118"/>
      <c r="E55" s="119"/>
      <c r="F55" s="120" t="s">
        <v>1</v>
      </c>
      <c r="G55" s="121"/>
      <c r="H55" s="119"/>
      <c r="I55" s="122"/>
      <c r="J55" s="119"/>
      <c r="K55" s="123">
        <f t="shared" si="7"/>
        <v>0</v>
      </c>
      <c r="L55" s="123">
        <f t="shared" si="2"/>
        <v>0</v>
      </c>
      <c r="M55" s="123">
        <f t="shared" si="8"/>
        <v>0</v>
      </c>
      <c r="N55" s="123">
        <f t="shared" si="9"/>
        <v>0</v>
      </c>
      <c r="O55" s="124" t="str">
        <f t="shared" si="10"/>
        <v/>
      </c>
      <c r="P55" s="125" t="str">
        <f t="shared" si="11"/>
        <v/>
      </c>
      <c r="Q55" s="49"/>
      <c r="R55" s="38"/>
      <c r="S55" s="50" t="str">
        <f t="shared" si="3"/>
        <v/>
      </c>
      <c r="T55" s="51" t="str">
        <f t="shared" si="4"/>
        <v/>
      </c>
      <c r="U55" s="52" t="str">
        <f t="shared" si="5"/>
        <v/>
      </c>
      <c r="V55" s="53" t="str">
        <f t="shared" si="6"/>
        <v/>
      </c>
    </row>
    <row r="57" spans="1:22" x14ac:dyDescent="0.4">
      <c r="H57" s="7" t="s">
        <v>2</v>
      </c>
      <c r="K57" s="54">
        <f>SUM(K25:K55)</f>
        <v>0</v>
      </c>
      <c r="L57" s="54">
        <f t="shared" ref="L57" si="12">SUM(L25:L55)</f>
        <v>0</v>
      </c>
      <c r="M57" s="54">
        <f t="shared" ref="M57:N57" si="13">SUM(M25:M55)</f>
        <v>0</v>
      </c>
      <c r="N57" s="54">
        <f t="shared" si="13"/>
        <v>0</v>
      </c>
      <c r="O57" s="126" t="str">
        <f t="shared" ref="O57" si="14">IF(K57&gt;0,INT(K57/60),"")</f>
        <v/>
      </c>
      <c r="P57" s="127" t="str">
        <f t="shared" ref="P57" si="15">IF(K57&gt;0,MOD(K57,60),"")</f>
        <v/>
      </c>
      <c r="S57" s="55" t="str">
        <f>IF(L57&gt;0,INT((L57)/60),"")</f>
        <v/>
      </c>
      <c r="T57" s="56" t="str">
        <f>IF(L57&gt;0,MOD(L57,60),"")</f>
        <v/>
      </c>
      <c r="U57" s="55" t="str">
        <f t="shared" ref="U57" si="16">IF(M57+N57&gt;0,INT((M57+N57)/60),"")</f>
        <v/>
      </c>
      <c r="V57" s="56" t="str">
        <f>IF(M57+N57&gt;0,MOD(M57+N57,60),"")</f>
        <v/>
      </c>
    </row>
    <row r="58" spans="1:22" x14ac:dyDescent="0.4">
      <c r="C58" s="11" t="s">
        <v>44</v>
      </c>
      <c r="O58" s="19" t="s">
        <v>36</v>
      </c>
      <c r="P58" s="19"/>
      <c r="Q58" s="17" t="s">
        <v>35</v>
      </c>
      <c r="S58" s="19"/>
      <c r="T58" s="19"/>
      <c r="U58" s="19"/>
      <c r="V58" s="19"/>
    </row>
    <row r="59" spans="1:22" ht="3" customHeight="1" x14ac:dyDescent="0.4">
      <c r="C59" s="11"/>
    </row>
    <row r="60" spans="1:22" x14ac:dyDescent="0.4">
      <c r="C60" s="5" t="s">
        <v>87</v>
      </c>
    </row>
  </sheetData>
  <sheetProtection algorithmName="SHA-512" hashValue="MelIGY1OXAHy3lMrAEBDfjsEzszXADhujToVv9hvCQfEUZd/YKz10mOqfQZp6LUYBm7+Rud9+LTueVnq/106Zw==" saltValue="wlSuNLZIVLSk9bFXnvNJHw==" spinCount="100000" sheet="1" selectLockedCells="1"/>
  <mergeCells count="32">
    <mergeCell ref="A22:C22"/>
    <mergeCell ref="A12:C12"/>
    <mergeCell ref="D12:H12"/>
    <mergeCell ref="A13:C13"/>
    <mergeCell ref="D13:H13"/>
    <mergeCell ref="A14:C14"/>
    <mergeCell ref="D14:H14"/>
    <mergeCell ref="A16:C16"/>
    <mergeCell ref="D16:H16"/>
    <mergeCell ref="A18:Q18"/>
    <mergeCell ref="S23:T23"/>
    <mergeCell ref="U23:V23"/>
    <mergeCell ref="A23:A24"/>
    <mergeCell ref="C23:C24"/>
    <mergeCell ref="K23:K24"/>
    <mergeCell ref="M23:M24"/>
    <mergeCell ref="N23:N24"/>
    <mergeCell ref="O23:P24"/>
    <mergeCell ref="Q23:Q24"/>
    <mergeCell ref="L23:L24"/>
    <mergeCell ref="D23:H23"/>
    <mergeCell ref="I23:J23"/>
    <mergeCell ref="B23:B24"/>
    <mergeCell ref="A5:C5"/>
    <mergeCell ref="A10:C10"/>
    <mergeCell ref="D10:H10"/>
    <mergeCell ref="A11:C11"/>
    <mergeCell ref="D11:H11"/>
    <mergeCell ref="A7:C7"/>
    <mergeCell ref="A8:C8"/>
    <mergeCell ref="D8:H8"/>
    <mergeCell ref="D7:E7"/>
  </mergeCells>
  <phoneticPr fontId="1"/>
  <conditionalFormatting sqref="A25:Q55">
    <cfRule type="expression" dxfId="34" priority="1">
      <formula>FIND("土",$B25)</formula>
    </cfRule>
    <cfRule type="expression" dxfId="33" priority="2">
      <formula>FIND("日",$B25)</formula>
    </cfRule>
  </conditionalFormatting>
  <conditionalFormatting sqref="O25:P55">
    <cfRule type="expression" dxfId="32" priority="7">
      <formula>$K$25&lt;0</formula>
    </cfRule>
  </conditionalFormatting>
  <conditionalFormatting sqref="O27:P27">
    <cfRule type="expression" dxfId="31" priority="37">
      <formula>$K$27&lt;0</formula>
    </cfRule>
  </conditionalFormatting>
  <conditionalFormatting sqref="O28:P28">
    <cfRule type="expression" dxfId="30" priority="36">
      <formula>$K$28&lt;0</formula>
    </cfRule>
  </conditionalFormatting>
  <conditionalFormatting sqref="O29:P29">
    <cfRule type="expression" dxfId="29" priority="35">
      <formula>$K$29&lt;0</formula>
    </cfRule>
  </conditionalFormatting>
  <conditionalFormatting sqref="O30:P30">
    <cfRule type="expression" dxfId="28" priority="33">
      <formula>$K$30&lt;0</formula>
    </cfRule>
  </conditionalFormatting>
  <conditionalFormatting sqref="O31:P31">
    <cfRule type="expression" dxfId="27" priority="32">
      <formula>$K$31&lt;0</formula>
    </cfRule>
  </conditionalFormatting>
  <conditionalFormatting sqref="O32:P32">
    <cfRule type="expression" dxfId="26" priority="31">
      <formula>$K$32&lt;0</formula>
    </cfRule>
  </conditionalFormatting>
  <conditionalFormatting sqref="O33:P33">
    <cfRule type="expression" dxfId="25" priority="30">
      <formula>$K$33&lt;0</formula>
    </cfRule>
  </conditionalFormatting>
  <conditionalFormatting sqref="O34:P34">
    <cfRule type="expression" dxfId="24" priority="29">
      <formula>$K$34&lt;0</formula>
    </cfRule>
  </conditionalFormatting>
  <conditionalFormatting sqref="O35:P35">
    <cfRule type="expression" dxfId="23" priority="28">
      <formula>$K$35&lt;0</formula>
    </cfRule>
  </conditionalFormatting>
  <conditionalFormatting sqref="O36:P36">
    <cfRule type="expression" dxfId="22" priority="27">
      <formula>$K$36&lt;0</formula>
    </cfRule>
  </conditionalFormatting>
  <conditionalFormatting sqref="O37:P37">
    <cfRule type="expression" dxfId="21" priority="26">
      <formula>$K$37&lt;0</formula>
    </cfRule>
  </conditionalFormatting>
  <conditionalFormatting sqref="O38:P38">
    <cfRule type="expression" dxfId="20" priority="25">
      <formula>$K$38&lt;0</formula>
    </cfRule>
  </conditionalFormatting>
  <conditionalFormatting sqref="O39:P39">
    <cfRule type="expression" dxfId="19" priority="24">
      <formula>$K$39&lt;0</formula>
    </cfRule>
  </conditionalFormatting>
  <conditionalFormatting sqref="O40:P40">
    <cfRule type="expression" dxfId="18" priority="23">
      <formula>$K$40&lt;0</formula>
    </cfRule>
  </conditionalFormatting>
  <conditionalFormatting sqref="O41:P41">
    <cfRule type="expression" dxfId="17" priority="22">
      <formula>$K$41&lt;0</formula>
    </cfRule>
  </conditionalFormatting>
  <conditionalFormatting sqref="O42:P42">
    <cfRule type="expression" dxfId="16" priority="21">
      <formula>$K$42&lt;0</formula>
    </cfRule>
  </conditionalFormatting>
  <conditionalFormatting sqref="O43:P43">
    <cfRule type="expression" dxfId="15" priority="20">
      <formula>$K$43&lt;0</formula>
    </cfRule>
  </conditionalFormatting>
  <conditionalFormatting sqref="O44:P44">
    <cfRule type="expression" dxfId="14" priority="19">
      <formula>$K$44&lt;0</formula>
    </cfRule>
  </conditionalFormatting>
  <conditionalFormatting sqref="O45:P45">
    <cfRule type="expression" dxfId="13" priority="18">
      <formula>$K$45&lt;0</formula>
    </cfRule>
  </conditionalFormatting>
  <conditionalFormatting sqref="O46:P46">
    <cfRule type="expression" dxfId="12" priority="17">
      <formula>$K$46&lt;0</formula>
    </cfRule>
  </conditionalFormatting>
  <conditionalFormatting sqref="O47:P47">
    <cfRule type="expression" dxfId="11" priority="16">
      <formula>$K$47&lt;0</formula>
    </cfRule>
  </conditionalFormatting>
  <conditionalFormatting sqref="O48:P48">
    <cfRule type="expression" dxfId="10" priority="15">
      <formula>$K$48&lt;0</formula>
    </cfRule>
  </conditionalFormatting>
  <conditionalFormatting sqref="O49:P49">
    <cfRule type="expression" dxfId="9" priority="14">
      <formula>$K$49&lt;0</formula>
    </cfRule>
  </conditionalFormatting>
  <conditionalFormatting sqref="O50:P50">
    <cfRule type="expression" dxfId="8" priority="13">
      <formula>$K$50&lt;0</formula>
    </cfRule>
  </conditionalFormatting>
  <conditionalFormatting sqref="O51:P51">
    <cfRule type="expression" dxfId="7" priority="12">
      <formula>$K$51&lt;0</formula>
    </cfRule>
  </conditionalFormatting>
  <conditionalFormatting sqref="O52:P52">
    <cfRule type="expression" dxfId="6" priority="11">
      <formula>$K$52&lt;0</formula>
    </cfRule>
  </conditionalFormatting>
  <conditionalFormatting sqref="O53:P53">
    <cfRule type="expression" dxfId="5" priority="10">
      <formula>$K$53&lt;0</formula>
    </cfRule>
  </conditionalFormatting>
  <conditionalFormatting sqref="O54:P54">
    <cfRule type="expression" dxfId="4" priority="9">
      <formula>$K$54&lt;0</formula>
    </cfRule>
  </conditionalFormatting>
  <conditionalFormatting sqref="O55:P55">
    <cfRule type="expression" dxfId="3" priority="8">
      <formula>$K$55&lt;0</formula>
    </cfRule>
  </conditionalFormatting>
  <conditionalFormatting sqref="O57:P57">
    <cfRule type="expression" dxfId="2" priority="5">
      <formula>$K$25&lt;0</formula>
    </cfRule>
    <cfRule type="expression" dxfId="1" priority="6">
      <formula>$K$53&lt;0</formula>
    </cfRule>
  </conditionalFormatting>
  <dataValidations count="5">
    <dataValidation type="whole" allowBlank="1" showInputMessage="1" showErrorMessage="1" sqref="G25:G55 D25:D55 I25:I55" xr:uid="{93266A96-28B3-4698-9BE3-37729ACB9BB7}">
      <formula1>0</formula1>
      <formula2>24</formula2>
    </dataValidation>
    <dataValidation type="whole" allowBlank="1" showInputMessage="1" showErrorMessage="1" sqref="J25:J55 H25:H55 E25:E55" xr:uid="{62BCEB5C-B211-4338-83C0-57065E52BDE6}">
      <formula1>0</formula1>
      <formula2>59</formula2>
    </dataValidation>
    <dataValidation type="date" allowBlank="1" showInputMessage="1" showErrorMessage="1" sqref="D8:H8" xr:uid="{AC1A89B1-17E4-49F2-92FB-BE5643A0CA28}">
      <formula1>46113</formula1>
      <formula2>73050</formula2>
    </dataValidation>
    <dataValidation type="whole" allowBlank="1" showInputMessage="1" showErrorMessage="1" sqref="D7:E7" xr:uid="{7FA8783E-2BE2-4594-9BE0-8B6E31BA32E1}">
      <formula1>2026</formula1>
      <formula2>2099</formula2>
    </dataValidation>
    <dataValidation type="whole" allowBlank="1" showInputMessage="1" showErrorMessage="1" sqref="G7" xr:uid="{77FF8C42-CAB1-4629-83CD-4EBC4B23D65B}">
      <formula1>1</formula1>
      <formula2>12</formula2>
    </dataValidation>
  </dataValidations>
  <hyperlinks>
    <hyperlink ref="A5:C5" location="印刷画面!A1" display="印刷画面シートへ切り替える" xr:uid="{C3F15F72-FD80-4735-BB09-1732E95B3573}"/>
  </hyperlinks>
  <printOptions horizontalCentered="1" verticalCentered="1"/>
  <pageMargins left="0.11811023622047245" right="0.11811023622047245" top="0.74803149606299213" bottom="0.74803149606299213" header="0.31496062992125984" footer="0.31496062992125984"/>
  <pageSetup paperSize="9" scale="7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200025</xdr:colOff>
                    <xdr:row>56</xdr:row>
                    <xdr:rowOff>142875</xdr:rowOff>
                  </from>
                  <to>
                    <xdr:col>0</xdr:col>
                    <xdr:colOff>428625</xdr:colOff>
                    <xdr:row>59</xdr:row>
                    <xdr:rowOff>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200025</xdr:colOff>
                    <xdr:row>58</xdr:row>
                    <xdr:rowOff>19050</xdr:rowOff>
                  </from>
                  <to>
                    <xdr:col>0</xdr:col>
                    <xdr:colOff>428625</xdr:colOff>
                    <xdr:row>60</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03C5A-D940-4B0A-833C-78F6782DD20D}">
  <sheetPr>
    <pageSetUpPr fitToPage="1"/>
  </sheetPr>
  <dimension ref="A1:O78"/>
  <sheetViews>
    <sheetView showGridLines="0" topLeftCell="A40" zoomScaleNormal="100" zoomScaleSheetLayoutView="70" workbookViewId="0">
      <selection activeCell="S67" sqref="S67"/>
    </sheetView>
  </sheetViews>
  <sheetFormatPr defaultColWidth="9" defaultRowHeight="10.5" x14ac:dyDescent="0.4"/>
  <cols>
    <col min="1" max="1" width="0.625" style="84" customWidth="1"/>
    <col min="2" max="2" width="11.125" style="84" customWidth="1"/>
    <col min="3" max="3" width="4.875" style="84" customWidth="1"/>
    <col min="4" max="4" width="13.625" style="84" customWidth="1"/>
    <col min="5" max="6" width="4" style="84" customWidth="1"/>
    <col min="7" max="7" width="7.75" style="84" customWidth="1"/>
    <col min="8" max="8" width="22.125" style="84" customWidth="1"/>
    <col min="9" max="9" width="3.25" style="84" customWidth="1"/>
    <col min="10" max="10" width="12.75" style="84" bestFit="1" customWidth="1"/>
    <col min="11" max="11" width="3.25" style="84" customWidth="1"/>
    <col min="12" max="12" width="12.625" style="84" bestFit="1" customWidth="1"/>
    <col min="13" max="13" width="3.25" style="84" customWidth="1"/>
    <col min="14" max="14" width="8" style="84" customWidth="1"/>
    <col min="15" max="15" width="2.5" style="84" customWidth="1"/>
    <col min="16" max="16384" width="9" style="84"/>
  </cols>
  <sheetData>
    <row r="1" spans="1:15" ht="32.25" customHeight="1" thickBot="1" x14ac:dyDescent="0.45">
      <c r="A1" s="191" t="str">
        <f>"アルバイト出勤表 （"&amp;勤務登録画面!D7&amp;"年"&amp;勤務登録画面!G7&amp;"月分）"</f>
        <v>アルバイト出勤表 （年月分）</v>
      </c>
      <c r="B1" s="191"/>
      <c r="C1" s="191"/>
      <c r="D1" s="191"/>
      <c r="E1" s="191"/>
      <c r="F1" s="191"/>
      <c r="G1" s="191"/>
      <c r="H1" s="191"/>
      <c r="J1" s="85" t="s">
        <v>3</v>
      </c>
      <c r="K1" s="188">
        <f>勤務登録画面!D8</f>
        <v>0</v>
      </c>
      <c r="L1" s="188"/>
      <c r="M1" s="188"/>
      <c r="N1" s="189"/>
    </row>
    <row r="2" spans="1:15" s="86" customFormat="1" ht="10.5" customHeight="1" x14ac:dyDescent="0.4">
      <c r="A2" s="212" t="s">
        <v>86</v>
      </c>
      <c r="B2" s="212"/>
      <c r="C2" s="212"/>
      <c r="D2" s="212"/>
      <c r="E2" s="212"/>
      <c r="F2" s="212"/>
      <c r="G2" s="212"/>
      <c r="H2" s="212"/>
      <c r="I2" s="212"/>
      <c r="J2" s="212"/>
      <c r="K2" s="212"/>
      <c r="L2" s="212"/>
      <c r="M2" s="212"/>
      <c r="N2" s="212"/>
    </row>
    <row r="3" spans="1:15" s="86" customFormat="1" ht="22.5" customHeight="1" x14ac:dyDescent="0.4">
      <c r="A3" s="193" t="s">
        <v>88</v>
      </c>
      <c r="B3" s="193"/>
      <c r="C3" s="193"/>
      <c r="D3" s="193"/>
      <c r="E3" s="193"/>
      <c r="F3" s="193"/>
      <c r="G3" s="193"/>
      <c r="H3" s="193"/>
      <c r="I3" s="193"/>
      <c r="J3" s="193"/>
      <c r="K3" s="193"/>
      <c r="L3" s="193"/>
      <c r="M3" s="193"/>
      <c r="N3" s="193"/>
    </row>
    <row r="4" spans="1:15" s="86" customFormat="1" ht="10.5" customHeight="1" x14ac:dyDescent="0.4">
      <c r="A4" s="193" t="s">
        <v>34</v>
      </c>
      <c r="B4" s="193"/>
      <c r="C4" s="193"/>
      <c r="D4" s="193"/>
      <c r="E4" s="193"/>
      <c r="F4" s="193"/>
      <c r="G4" s="193"/>
      <c r="H4" s="193"/>
      <c r="I4" s="193"/>
      <c r="J4" s="193"/>
      <c r="K4" s="193"/>
      <c r="L4" s="193"/>
      <c r="M4" s="193"/>
      <c r="N4" s="193"/>
      <c r="O4" s="88"/>
    </row>
    <row r="5" spans="1:15" s="86" customFormat="1" ht="10.5" customHeight="1" x14ac:dyDescent="0.4">
      <c r="A5" s="193"/>
      <c r="B5" s="193"/>
      <c r="C5" s="193"/>
      <c r="D5" s="193"/>
      <c r="E5" s="193"/>
      <c r="F5" s="193"/>
      <c r="G5" s="193"/>
      <c r="H5" s="193"/>
      <c r="I5" s="193"/>
      <c r="J5" s="193"/>
      <c r="K5" s="193"/>
      <c r="L5" s="193"/>
      <c r="M5" s="193"/>
      <c r="N5" s="193"/>
      <c r="O5" s="88"/>
    </row>
    <row r="6" spans="1:15" s="86" customFormat="1" ht="23.25" customHeight="1" x14ac:dyDescent="0.4">
      <c r="A6" s="193" t="s">
        <v>32</v>
      </c>
      <c r="B6" s="193"/>
      <c r="C6" s="193"/>
      <c r="D6" s="193"/>
      <c r="E6" s="193"/>
      <c r="F6" s="193"/>
      <c r="G6" s="193"/>
      <c r="H6" s="193"/>
      <c r="I6" s="193"/>
      <c r="J6" s="193"/>
      <c r="K6" s="193"/>
      <c r="L6" s="193"/>
      <c r="M6" s="193"/>
      <c r="N6" s="193"/>
      <c r="O6" s="193"/>
    </row>
    <row r="7" spans="1:15" s="89" customFormat="1" ht="11.25" customHeight="1" thickBot="1" x14ac:dyDescent="0.45"/>
    <row r="8" spans="1:15" ht="20.25" customHeight="1" thickBot="1" x14ac:dyDescent="0.45">
      <c r="A8" s="219" t="s">
        <v>20</v>
      </c>
      <c r="B8" s="220"/>
      <c r="C8" s="220"/>
      <c r="D8" s="220"/>
      <c r="E8" s="220"/>
      <c r="F8" s="220"/>
      <c r="G8" s="221"/>
      <c r="H8" s="90"/>
      <c r="I8" s="90"/>
      <c r="J8" s="90"/>
      <c r="K8" s="90"/>
      <c r="L8" s="91" t="s">
        <v>37</v>
      </c>
      <c r="M8" s="92">
        <f>'事務局使用欄 '!C14</f>
        <v>0</v>
      </c>
      <c r="N8" s="93" t="s">
        <v>40</v>
      </c>
    </row>
    <row r="9" spans="1:15" ht="24" customHeight="1" x14ac:dyDescent="0.4">
      <c r="A9" s="200" t="s">
        <v>21</v>
      </c>
      <c r="B9" s="201"/>
      <c r="C9" s="202"/>
      <c r="D9" s="203" t="str">
        <f>勤務登録画面!D10&amp;""</f>
        <v/>
      </c>
      <c r="E9" s="204"/>
      <c r="F9" s="204"/>
      <c r="G9" s="205"/>
      <c r="H9" s="90"/>
      <c r="I9" s="90"/>
      <c r="J9" s="90"/>
      <c r="K9" s="90"/>
      <c r="L9" s="94" t="s">
        <v>38</v>
      </c>
      <c r="M9" s="95">
        <f>'事務局使用欄 '!C15</f>
        <v>0</v>
      </c>
      <c r="N9" s="96" t="s">
        <v>40</v>
      </c>
    </row>
    <row r="10" spans="1:15" ht="24" customHeight="1" x14ac:dyDescent="0.4">
      <c r="A10" s="194" t="s">
        <v>22</v>
      </c>
      <c r="B10" s="195"/>
      <c r="C10" s="196"/>
      <c r="D10" s="206" t="str">
        <f>勤務登録画面!D11&amp;""</f>
        <v/>
      </c>
      <c r="E10" s="207"/>
      <c r="F10" s="207"/>
      <c r="G10" s="208"/>
      <c r="H10" s="90"/>
      <c r="I10" s="90"/>
      <c r="J10" s="90"/>
      <c r="K10" s="90"/>
      <c r="L10" s="94" t="s">
        <v>41</v>
      </c>
      <c r="M10" s="95">
        <f>'事務局使用欄 '!C16</f>
        <v>0</v>
      </c>
      <c r="N10" s="96" t="s">
        <v>40</v>
      </c>
    </row>
    <row r="11" spans="1:15" ht="24" customHeight="1" thickBot="1" x14ac:dyDescent="0.45">
      <c r="A11" s="194" t="s">
        <v>33</v>
      </c>
      <c r="B11" s="195"/>
      <c r="C11" s="196"/>
      <c r="D11" s="206" t="str">
        <f>勤務登録画面!D12&amp;""</f>
        <v/>
      </c>
      <c r="E11" s="207"/>
      <c r="F11" s="207"/>
      <c r="G11" s="208"/>
      <c r="H11" s="90"/>
      <c r="I11" s="90"/>
      <c r="J11" s="90"/>
      <c r="K11" s="90"/>
      <c r="L11" s="97" t="s">
        <v>39</v>
      </c>
      <c r="M11" s="98">
        <f>'事務局使用欄 '!C17</f>
        <v>0</v>
      </c>
      <c r="N11" s="99" t="s">
        <v>40</v>
      </c>
    </row>
    <row r="12" spans="1:15" ht="24" customHeight="1" thickBot="1" x14ac:dyDescent="0.45">
      <c r="A12" s="197" t="s">
        <v>23</v>
      </c>
      <c r="B12" s="198"/>
      <c r="C12" s="199"/>
      <c r="D12" s="209" t="str">
        <f>勤務登録画面!D13&amp;""</f>
        <v/>
      </c>
      <c r="E12" s="210"/>
      <c r="F12" s="210"/>
      <c r="G12" s="211"/>
      <c r="H12" s="90"/>
      <c r="I12" s="90"/>
      <c r="J12" s="90"/>
      <c r="K12" s="90"/>
      <c r="L12" s="90"/>
      <c r="M12" s="90"/>
      <c r="N12" s="90"/>
    </row>
    <row r="13" spans="1:15" ht="18" customHeight="1" thickBot="1" x14ac:dyDescent="0.45">
      <c r="B13" s="84" t="s">
        <v>4</v>
      </c>
    </row>
    <row r="14" spans="1:15" ht="15" customHeight="1" x14ac:dyDescent="0.4">
      <c r="B14" s="213" t="s">
        <v>29</v>
      </c>
      <c r="C14" s="215" t="str">
        <f>勤務登録画面!D14&amp;""</f>
        <v/>
      </c>
      <c r="D14" s="215"/>
      <c r="E14" s="216"/>
      <c r="F14" s="100"/>
      <c r="G14" s="226" t="s">
        <v>30</v>
      </c>
      <c r="H14" s="232" t="str">
        <f>勤務登録画面!A18</f>
        <v>　</v>
      </c>
      <c r="I14" s="232"/>
      <c r="J14" s="232"/>
      <c r="K14" s="232"/>
      <c r="L14" s="232"/>
      <c r="M14" s="232"/>
      <c r="N14" s="233"/>
    </row>
    <row r="15" spans="1:15" ht="15" customHeight="1" thickBot="1" x14ac:dyDescent="0.45">
      <c r="B15" s="214"/>
      <c r="C15" s="217"/>
      <c r="D15" s="217"/>
      <c r="E15" s="218"/>
      <c r="F15" s="100"/>
      <c r="G15" s="227"/>
      <c r="H15" s="234"/>
      <c r="I15" s="234"/>
      <c r="J15" s="234"/>
      <c r="K15" s="234"/>
      <c r="L15" s="234"/>
      <c r="M15" s="234"/>
      <c r="N15" s="235"/>
    </row>
    <row r="16" spans="1:15" ht="13.5" customHeight="1" x14ac:dyDescent="0.4">
      <c r="B16" s="192"/>
      <c r="C16" s="193"/>
      <c r="D16" s="193"/>
      <c r="E16" s="193"/>
      <c r="F16" s="87"/>
      <c r="G16" s="228" t="s">
        <v>66</v>
      </c>
      <c r="H16" s="229"/>
      <c r="I16" s="222" t="str">
        <f>勤務登録画面!D16</f>
        <v xml:space="preserve"> </v>
      </c>
      <c r="J16" s="222"/>
      <c r="K16" s="222"/>
      <c r="L16" s="222"/>
      <c r="M16" s="222"/>
      <c r="N16" s="223"/>
    </row>
    <row r="17" spans="2:14" ht="13.5" customHeight="1" thickBot="1" x14ac:dyDescent="0.2">
      <c r="B17" s="193"/>
      <c r="C17" s="193"/>
      <c r="D17" s="193"/>
      <c r="E17" s="193"/>
      <c r="F17" s="87"/>
      <c r="G17" s="230" t="s">
        <v>67</v>
      </c>
      <c r="H17" s="231"/>
      <c r="I17" s="224"/>
      <c r="J17" s="224"/>
      <c r="K17" s="224"/>
      <c r="L17" s="224"/>
      <c r="M17" s="224"/>
      <c r="N17" s="225"/>
    </row>
    <row r="18" spans="2:14" ht="11.25" customHeight="1" x14ac:dyDescent="0.4"/>
    <row r="19" spans="2:14" ht="11.25" customHeight="1" x14ac:dyDescent="0.4"/>
    <row r="20" spans="2:14" ht="11.25" customHeight="1" x14ac:dyDescent="0.4"/>
    <row r="21" spans="2:14" ht="11.25" customHeight="1" x14ac:dyDescent="0.4"/>
    <row r="22" spans="2:14" ht="11.25" customHeight="1" x14ac:dyDescent="0.4"/>
    <row r="23" spans="2:14" ht="11.25" customHeight="1" x14ac:dyDescent="0.4"/>
    <row r="24" spans="2:14" ht="11.25" customHeight="1" x14ac:dyDescent="0.4"/>
    <row r="25" spans="2:14" ht="11.25" customHeight="1" x14ac:dyDescent="0.4"/>
    <row r="26" spans="2:14" ht="11.25" customHeight="1" x14ac:dyDescent="0.4"/>
    <row r="27" spans="2:14" ht="11.25" customHeight="1" x14ac:dyDescent="0.4"/>
    <row r="28" spans="2:14" ht="11.25" customHeight="1" x14ac:dyDescent="0.4"/>
    <row r="29" spans="2:14" ht="11.25" customHeight="1" x14ac:dyDescent="0.4"/>
    <row r="30" spans="2:14" ht="11.25" customHeight="1" x14ac:dyDescent="0.4"/>
    <row r="31" spans="2:14" ht="11.25" customHeight="1" x14ac:dyDescent="0.4"/>
    <row r="32" spans="2:14" ht="11.25" customHeight="1" x14ac:dyDescent="0.4"/>
    <row r="33" spans="2:3" ht="11.25" customHeight="1" x14ac:dyDescent="0.4"/>
    <row r="34" spans="2:3" ht="11.25" customHeight="1" x14ac:dyDescent="0.4"/>
    <row r="35" spans="2:3" ht="11.25" customHeight="1" x14ac:dyDescent="0.4"/>
    <row r="36" spans="2:3" ht="11.25" customHeight="1" x14ac:dyDescent="0.4"/>
    <row r="37" spans="2:3" ht="11.25" customHeight="1" x14ac:dyDescent="0.4"/>
    <row r="38" spans="2:3" ht="11.25" customHeight="1" x14ac:dyDescent="0.4"/>
    <row r="39" spans="2:3" ht="11.25" customHeight="1" x14ac:dyDescent="0.4"/>
    <row r="40" spans="2:3" ht="11.25" customHeight="1" x14ac:dyDescent="0.4"/>
    <row r="41" spans="2:3" ht="11.25" customHeight="1" x14ac:dyDescent="0.4"/>
    <row r="42" spans="2:3" ht="11.25" customHeight="1" x14ac:dyDescent="0.4"/>
    <row r="43" spans="2:3" ht="11.25" customHeight="1" x14ac:dyDescent="0.4"/>
    <row r="44" spans="2:3" ht="11.25" customHeight="1" x14ac:dyDescent="0.4"/>
    <row r="45" spans="2:3" ht="11.25" customHeight="1" x14ac:dyDescent="0.4"/>
    <row r="46" spans="2:3" ht="11.25" customHeight="1" x14ac:dyDescent="0.4">
      <c r="B46" s="190"/>
      <c r="C46" s="190"/>
    </row>
    <row r="47" spans="2:3" ht="11.25" customHeight="1" x14ac:dyDescent="0.4"/>
    <row r="48" spans="2:3" ht="11.25" customHeight="1" x14ac:dyDescent="0.4"/>
    <row r="49" s="84" customFormat="1" ht="11.25" customHeight="1" x14ac:dyDescent="0.4"/>
    <row r="50" s="84" customFormat="1" ht="11.25" customHeight="1" x14ac:dyDescent="0.4"/>
    <row r="51" s="84" customFormat="1" ht="11.25" customHeight="1" x14ac:dyDescent="0.4"/>
    <row r="52" s="84" customFormat="1" ht="11.25" customHeight="1" x14ac:dyDescent="0.4"/>
    <row r="53" s="84" customFormat="1" ht="11.25" customHeight="1" x14ac:dyDescent="0.4"/>
    <row r="54" s="84" customFormat="1" ht="11.25" customHeight="1" x14ac:dyDescent="0.4"/>
    <row r="55" s="84" customFormat="1" ht="11.25" customHeight="1" x14ac:dyDescent="0.4"/>
    <row r="56" s="84" customFormat="1" ht="11.25" customHeight="1" x14ac:dyDescent="0.4"/>
    <row r="57" s="84" customFormat="1" ht="11.25" customHeight="1" x14ac:dyDescent="0.4"/>
    <row r="58" s="84" customFormat="1" ht="11.25" customHeight="1" x14ac:dyDescent="0.4"/>
    <row r="59" s="84" customFormat="1" ht="11.25" customHeight="1" x14ac:dyDescent="0.4"/>
    <row r="60" s="84" customFormat="1" ht="11.25" customHeight="1" x14ac:dyDescent="0.4"/>
    <row r="61" s="84" customFormat="1" ht="11.25" customHeight="1" x14ac:dyDescent="0.4"/>
    <row r="62" s="84" customFormat="1" ht="11.25" customHeight="1" x14ac:dyDescent="0.4"/>
    <row r="63" s="84" customFormat="1" ht="11.25" customHeight="1" x14ac:dyDescent="0.4"/>
    <row r="64" s="84" customFormat="1" ht="11.25" customHeight="1" x14ac:dyDescent="0.4"/>
    <row r="65" spans="2:7" ht="11.25" customHeight="1" x14ac:dyDescent="0.4"/>
    <row r="66" spans="2:7" ht="11.25" customHeight="1" x14ac:dyDescent="0.4"/>
    <row r="67" spans="2:7" ht="11.25" customHeight="1" x14ac:dyDescent="0.4"/>
    <row r="68" spans="2:7" ht="11.25" customHeight="1" x14ac:dyDescent="0.4"/>
    <row r="69" spans="2:7" ht="11.25" customHeight="1" x14ac:dyDescent="0.4">
      <c r="B69" s="11" t="s">
        <v>48</v>
      </c>
    </row>
    <row r="70" spans="2:7" ht="14.25" customHeight="1" x14ac:dyDescent="0.4"/>
    <row r="78" spans="2:7" ht="13.5" x14ac:dyDescent="0.4">
      <c r="G78" s="5"/>
    </row>
  </sheetData>
  <sheetProtection algorithmName="SHA-512" hashValue="+V4J38IxnlGGSyqc/Xcb2RoMNJBnu5+KwsqMFokAFf9oyMgELm+9m9AJw4VoPvqAKAtwhS5+zMX3V5lJsFYclA==" saltValue="cm969VCEy7bXw0IY2D+POQ==" spinCount="100000" sheet="1" objects="1" scenarios="1" selectLockedCells="1"/>
  <mergeCells count="24">
    <mergeCell ref="A4:N5"/>
    <mergeCell ref="A6:O6"/>
    <mergeCell ref="A8:G8"/>
    <mergeCell ref="I16:N17"/>
    <mergeCell ref="G14:G15"/>
    <mergeCell ref="G16:H16"/>
    <mergeCell ref="G17:H17"/>
    <mergeCell ref="H14:N15"/>
    <mergeCell ref="K1:N1"/>
    <mergeCell ref="B46:C46"/>
    <mergeCell ref="A1:H1"/>
    <mergeCell ref="B16:E17"/>
    <mergeCell ref="A10:C10"/>
    <mergeCell ref="A12:C12"/>
    <mergeCell ref="A9:C9"/>
    <mergeCell ref="D9:G9"/>
    <mergeCell ref="D10:G10"/>
    <mergeCell ref="D12:G12"/>
    <mergeCell ref="A2:N2"/>
    <mergeCell ref="A3:N3"/>
    <mergeCell ref="A11:C11"/>
    <mergeCell ref="D11:G11"/>
    <mergeCell ref="B14:B15"/>
    <mergeCell ref="C14:E15"/>
  </mergeCells>
  <phoneticPr fontId="1"/>
  <printOptions horizontalCentered="1" verticalCentered="1"/>
  <pageMargins left="0" right="0" top="0" bottom="0" header="0" footer="0"/>
  <pageSetup paperSize="9" scale="73" orientation="portrait" r:id="rId1"/>
  <ignoredErrors>
    <ignoredError sqref="C14" unlockedFormula="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5F9C7-0EE6-46E5-AEE7-B666FAD45C9F}">
  <dimension ref="A2:O29"/>
  <sheetViews>
    <sheetView showGridLines="0" zoomScaleNormal="100" workbookViewId="0">
      <selection activeCell="C15" sqref="C15"/>
    </sheetView>
  </sheetViews>
  <sheetFormatPr defaultColWidth="9" defaultRowHeight="13.5" x14ac:dyDescent="0.4"/>
  <cols>
    <col min="1" max="1" width="7.625" style="1" customWidth="1"/>
    <col min="2" max="2" width="24.375" style="1" customWidth="1"/>
    <col min="3" max="3" width="10.625" style="1" customWidth="1"/>
    <col min="4" max="4" width="3" style="1" bestFit="1" customWidth="1"/>
    <col min="5" max="5" width="11.25" style="1" customWidth="1"/>
    <col min="6" max="6" width="10.875" style="1" customWidth="1"/>
    <col min="7" max="7" width="3.875" style="1" bestFit="1" customWidth="1"/>
    <col min="8" max="8" width="11.875" style="1" customWidth="1"/>
    <col min="9" max="9" width="12.75" style="1" customWidth="1"/>
    <col min="10" max="10" width="10.875" style="1" customWidth="1"/>
    <col min="11" max="11" width="12.75" style="1" customWidth="1"/>
    <col min="12" max="12" width="15.25" style="1" bestFit="1" customWidth="1"/>
    <col min="13" max="13" width="10" style="1" customWidth="1"/>
    <col min="14" max="14" width="10" style="1" bestFit="1" customWidth="1"/>
    <col min="15" max="15" width="13.25" style="1" customWidth="1"/>
    <col min="16" max="16" width="2.625" style="1" customWidth="1"/>
    <col min="17" max="16384" width="9" style="1"/>
  </cols>
  <sheetData>
    <row r="2" spans="1:15" ht="20.25" customHeight="1" thickBot="1" x14ac:dyDescent="0.45">
      <c r="A2" s="20" t="s">
        <v>5</v>
      </c>
      <c r="B2" s="258"/>
      <c r="C2" s="259"/>
      <c r="D2" s="260" t="s">
        <v>51</v>
      </c>
      <c r="E2" s="261"/>
      <c r="F2" s="34"/>
      <c r="G2" s="262" t="s">
        <v>52</v>
      </c>
      <c r="H2" s="260"/>
      <c r="I2" s="260"/>
      <c r="J2" s="260"/>
      <c r="K2" s="261"/>
      <c r="L2" s="21" t="s">
        <v>6</v>
      </c>
      <c r="M2" s="151">
        <f>ROUND(勤務登録画面!K57/60,2)</f>
        <v>0</v>
      </c>
      <c r="N2" s="21" t="s">
        <v>7</v>
      </c>
      <c r="O2" s="152">
        <f>COUNT(勤務登録画面!D25:D55)</f>
        <v>0</v>
      </c>
    </row>
    <row r="3" spans="1:15" ht="24" customHeight="1" thickTop="1" thickBot="1" x14ac:dyDescent="0.45">
      <c r="A3" s="22" t="s">
        <v>24</v>
      </c>
      <c r="B3" s="240" t="s">
        <v>8</v>
      </c>
      <c r="C3" s="241"/>
      <c r="D3" s="241"/>
      <c r="E3" s="241"/>
      <c r="F3" s="241"/>
      <c r="G3" s="241"/>
      <c r="H3" s="241"/>
      <c r="I3" s="241"/>
      <c r="J3" s="23" t="s">
        <v>53</v>
      </c>
      <c r="K3" s="23" t="s">
        <v>50</v>
      </c>
      <c r="L3" s="248" t="s">
        <v>25</v>
      </c>
      <c r="M3" s="249"/>
      <c r="N3" s="249"/>
      <c r="O3" s="250"/>
    </row>
    <row r="4" spans="1:15" ht="24" customHeight="1" thickTop="1" x14ac:dyDescent="0.4">
      <c r="A4" s="237"/>
      <c r="B4" s="57" t="s">
        <v>9</v>
      </c>
      <c r="C4" s="137">
        <f>B2</f>
        <v>0</v>
      </c>
      <c r="D4" s="29" t="s">
        <v>10</v>
      </c>
      <c r="E4" s="140" t="str">
        <f>IF(SUM(勤務登録画面!O57,勤務登録画面!P57)=0,"",IF(E5="",勤務登録画面!O57*60+勤務登録画面!P57,IF(SUM(勤務登録画面!O57,勤務登録画面!P57)=0,"",勤務登録画面!O57*60+勤務登録画面!P57-E5)))</f>
        <v/>
      </c>
      <c r="F4" s="141" t="str">
        <f>IF(E4="","","("&amp;INT(E4/60)&amp;"時間"&amp;MOD(E4,60)&amp;"分"&amp;")")</f>
        <v/>
      </c>
      <c r="G4" s="66" t="s">
        <v>71</v>
      </c>
      <c r="H4" s="142" t="str">
        <f>IF(E4="","",ROUNDUP(E4*C4/60,0))</f>
        <v/>
      </c>
      <c r="I4" s="242" t="str">
        <f>IF(H4="","",SUM(H4:H7))</f>
        <v/>
      </c>
      <c r="J4" s="245"/>
      <c r="K4" s="255">
        <f>ROUNDUP(SUM(I4,I8)-SUM(J4,J8),0)</f>
        <v>0</v>
      </c>
      <c r="L4" s="251" t="s">
        <v>26</v>
      </c>
      <c r="M4" s="252"/>
      <c r="N4" s="252"/>
      <c r="O4" s="24" t="s">
        <v>27</v>
      </c>
    </row>
    <row r="5" spans="1:15" ht="24" customHeight="1" x14ac:dyDescent="0.4">
      <c r="A5" s="238"/>
      <c r="B5" s="58" t="s">
        <v>59</v>
      </c>
      <c r="C5" s="138">
        <f>B2*1.25</f>
        <v>0</v>
      </c>
      <c r="D5" s="26" t="s">
        <v>10</v>
      </c>
      <c r="E5" s="143" t="str">
        <f>IF(SUM(勤務登録画面!S57,勤務登録画面!T57)=0,"",勤務登録画面!S57*60+勤務登録画面!T57)</f>
        <v/>
      </c>
      <c r="F5" s="144" t="str">
        <f>IF(E5="","","("&amp;INT(E5/60)&amp;"時間"&amp;MOD(E5,60)&amp;"分"&amp;")")</f>
        <v/>
      </c>
      <c r="G5" s="30" t="s">
        <v>71</v>
      </c>
      <c r="H5" s="145" t="str">
        <f>IF(E5="","",ROUNDUP(E5*C5/60,0))</f>
        <v/>
      </c>
      <c r="I5" s="243"/>
      <c r="J5" s="246"/>
      <c r="K5" s="256"/>
      <c r="L5" s="253" t="s">
        <v>28</v>
      </c>
      <c r="M5" s="254"/>
      <c r="N5" s="254"/>
      <c r="O5" s="12"/>
    </row>
    <row r="6" spans="1:15" ht="24" customHeight="1" x14ac:dyDescent="0.4">
      <c r="A6" s="238"/>
      <c r="B6" s="58" t="s">
        <v>60</v>
      </c>
      <c r="C6" s="137">
        <f>ROUNDUP(B2*0.25,0)</f>
        <v>0</v>
      </c>
      <c r="D6" s="26" t="s">
        <v>10</v>
      </c>
      <c r="E6" s="143" t="str">
        <f>IF(SUM(勤務登録画面!U57,勤務登録画面!V57)=0,"",勤務登録画面!U57*60+勤務登録画面!V57)</f>
        <v/>
      </c>
      <c r="F6" s="144" t="str">
        <f>IF(E6="","","("&amp;INT(E6/60)&amp;"時間"&amp;MOD(E6,60)&amp;"分"&amp;")")</f>
        <v/>
      </c>
      <c r="G6" s="30" t="s">
        <v>71</v>
      </c>
      <c r="H6" s="145" t="str">
        <f>IF(E6="","",ROUNDUP(E6*C6/60,0))</f>
        <v/>
      </c>
      <c r="I6" s="243"/>
      <c r="J6" s="246"/>
      <c r="K6" s="256"/>
      <c r="L6" s="65"/>
      <c r="M6" s="15"/>
      <c r="N6" s="15"/>
      <c r="O6" s="12"/>
    </row>
    <row r="7" spans="1:15" ht="24" customHeight="1" x14ac:dyDescent="0.4">
      <c r="A7" s="238"/>
      <c r="B7" s="58" t="s">
        <v>70</v>
      </c>
      <c r="C7" s="136">
        <f>B2*1.35</f>
        <v>0</v>
      </c>
      <c r="D7" s="26" t="s">
        <v>10</v>
      </c>
      <c r="E7" s="146"/>
      <c r="F7" s="144" t="str">
        <f>IF(E7="","","("&amp;INT(E7/60)&amp;"時間"&amp;MOD(E7,60)&amp;"分"&amp;")")</f>
        <v/>
      </c>
      <c r="G7" s="30" t="s">
        <v>71</v>
      </c>
      <c r="H7" s="145" t="str">
        <f>IF(E7="","",ROUNDUP(E7*C7/60,0))</f>
        <v/>
      </c>
      <c r="I7" s="244"/>
      <c r="J7" s="247"/>
      <c r="K7" s="256"/>
      <c r="L7" s="65"/>
      <c r="M7" s="15"/>
      <c r="N7" s="101"/>
      <c r="O7" s="12"/>
    </row>
    <row r="8" spans="1:15" ht="24" customHeight="1" thickBot="1" x14ac:dyDescent="0.45">
      <c r="A8" s="239"/>
      <c r="B8" s="59" t="s">
        <v>73</v>
      </c>
      <c r="C8" s="139">
        <f>B2</f>
        <v>0</v>
      </c>
      <c r="D8" s="27" t="s">
        <v>10</v>
      </c>
      <c r="E8" s="147"/>
      <c r="F8" s="148" t="str">
        <f>IF(E8="","","("&amp;INT(E8/60)&amp;"時間"&amp;MOD(E8,60)&amp;"分)")</f>
        <v/>
      </c>
      <c r="G8" s="31" t="s">
        <v>71</v>
      </c>
      <c r="H8" s="149" t="str">
        <f>IF(E8="","",ROUNDUP(E8*C8/60,0))</f>
        <v/>
      </c>
      <c r="I8" s="150" t="str">
        <f>IF(H8="","",SUM(H8))</f>
        <v/>
      </c>
      <c r="J8" s="128"/>
      <c r="K8" s="257"/>
      <c r="L8" s="263"/>
      <c r="M8" s="264"/>
      <c r="N8" s="265"/>
      <c r="O8" s="13"/>
    </row>
    <row r="9" spans="1:15" ht="14.25" thickTop="1" x14ac:dyDescent="0.4"/>
    <row r="10" spans="1:15" x14ac:dyDescent="0.4">
      <c r="A10" s="1" t="s">
        <v>13</v>
      </c>
    </row>
    <row r="11" spans="1:15" x14ac:dyDescent="0.4">
      <c r="A11" s="1" t="s">
        <v>72</v>
      </c>
      <c r="K11" s="4"/>
    </row>
    <row r="12" spans="1:15" x14ac:dyDescent="0.4">
      <c r="A12" s="1" t="s">
        <v>74</v>
      </c>
    </row>
    <row r="13" spans="1:15" ht="14.25" thickBot="1" x14ac:dyDescent="0.45">
      <c r="A13" s="1" t="s">
        <v>75</v>
      </c>
    </row>
    <row r="14" spans="1:15" x14ac:dyDescent="0.4">
      <c r="B14" s="67" t="s">
        <v>37</v>
      </c>
      <c r="C14" s="68"/>
      <c r="D14" s="69" t="s">
        <v>40</v>
      </c>
    </row>
    <row r="15" spans="1:15" x14ac:dyDescent="0.4">
      <c r="B15" s="70" t="s">
        <v>38</v>
      </c>
      <c r="C15" s="71"/>
      <c r="D15" s="72" t="s">
        <v>40</v>
      </c>
    </row>
    <row r="16" spans="1:15" x14ac:dyDescent="0.4">
      <c r="B16" s="70" t="s">
        <v>41</v>
      </c>
      <c r="C16" s="153">
        <f>COUNTIF(勤務登録画面!$C$25:$C$55,"年休")</f>
        <v>0</v>
      </c>
      <c r="D16" s="72" t="s">
        <v>40</v>
      </c>
    </row>
    <row r="17" spans="1:4" ht="14.25" thickBot="1" x14ac:dyDescent="0.45">
      <c r="B17" s="73" t="s">
        <v>39</v>
      </c>
      <c r="C17" s="74">
        <f>IF(OR(C15="",,C15=0),C14-C16,C15-C16)</f>
        <v>0</v>
      </c>
      <c r="D17" s="75" t="s">
        <v>40</v>
      </c>
    </row>
    <row r="18" spans="1:4" x14ac:dyDescent="0.4">
      <c r="A18" s="1" t="s">
        <v>76</v>
      </c>
    </row>
    <row r="19" spans="1:4" x14ac:dyDescent="0.4">
      <c r="A19" s="1" t="s">
        <v>14</v>
      </c>
    </row>
    <row r="21" spans="1:4" x14ac:dyDescent="0.4">
      <c r="A21" s="1" t="s">
        <v>77</v>
      </c>
    </row>
    <row r="22" spans="1:4" x14ac:dyDescent="0.4">
      <c r="A22" s="4" t="s">
        <v>49</v>
      </c>
    </row>
    <row r="24" spans="1:4" x14ac:dyDescent="0.4">
      <c r="A24" s="1" t="s">
        <v>78</v>
      </c>
    </row>
    <row r="25" spans="1:4" ht="18.75" x14ac:dyDescent="0.4">
      <c r="A25" s="236" t="s">
        <v>19</v>
      </c>
      <c r="B25" s="236"/>
      <c r="C25" s="236"/>
      <c r="D25" s="236"/>
    </row>
    <row r="27" spans="1:4" x14ac:dyDescent="0.4">
      <c r="A27" s="1" t="s">
        <v>91</v>
      </c>
    </row>
    <row r="28" spans="1:4" x14ac:dyDescent="0.4">
      <c r="A28" s="1" t="s">
        <v>92</v>
      </c>
    </row>
    <row r="29" spans="1:4" x14ac:dyDescent="0.4">
      <c r="A29" s="1" t="s">
        <v>93</v>
      </c>
    </row>
  </sheetData>
  <sheetProtection algorithmName="SHA-512" hashValue="c+dU80UptX9AsKx9Wiyfs6aM2B2SgzF6+Q1Ri+HUV5SuVyOjEEVITkECKKNIMT7jMUpCC82cLtbl3qNSVg65GQ==" saltValue="jES70yBHcszX8Xw63sU5Jw==" spinCount="100000" sheet="1" selectLockedCells="1"/>
  <mergeCells count="13">
    <mergeCell ref="L3:O3"/>
    <mergeCell ref="L4:N4"/>
    <mergeCell ref="L5:N5"/>
    <mergeCell ref="K4:K8"/>
    <mergeCell ref="B2:C2"/>
    <mergeCell ref="D2:E2"/>
    <mergeCell ref="G2:K2"/>
    <mergeCell ref="L8:N8"/>
    <mergeCell ref="A25:D25"/>
    <mergeCell ref="A4:A8"/>
    <mergeCell ref="B3:I3"/>
    <mergeCell ref="I4:I7"/>
    <mergeCell ref="J4:J7"/>
  </mergeCells>
  <phoneticPr fontId="1"/>
  <conditionalFormatting sqref="B2:C2">
    <cfRule type="cellIs" dxfId="0" priority="1" operator="equal">
      <formula>""</formula>
    </cfRule>
  </conditionalFormatting>
  <hyperlinks>
    <hyperlink ref="A25:D25" location="印刷画面!A1" display="印刷画面シートへ切り替える" xr:uid="{00BCB35D-7221-44FC-A857-96A98C939774}"/>
  </hyperlinks>
  <pageMargins left="0.7" right="0.7" top="0.75" bottom="0.75" header="0.3" footer="0.3"/>
  <pageSetup paperSize="9" scale="7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17663da-ba06-4c96-8f40-e9e8c2359512">
      <Terms xmlns="http://schemas.microsoft.com/office/infopath/2007/PartnerControls"/>
    </lcf76f155ced4ddcb4097134ff3c332f>
    <TaxCatchAll xmlns="baee070b-a18a-4b1c-8186-f8f149ede11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6EBE366D3DC79489D49093BFC85E815" ma:contentTypeVersion="11" ma:contentTypeDescription="新しいドキュメントを作成します。" ma:contentTypeScope="" ma:versionID="52157cf6b1771fd9346200ffa80bc2fb">
  <xsd:schema xmlns:xsd="http://www.w3.org/2001/XMLSchema" xmlns:xs="http://www.w3.org/2001/XMLSchema" xmlns:p="http://schemas.microsoft.com/office/2006/metadata/properties" xmlns:ns2="017663da-ba06-4c96-8f40-e9e8c2359512" xmlns:ns3="baee070b-a18a-4b1c-8186-f8f149ede11c" targetNamespace="http://schemas.microsoft.com/office/2006/metadata/properties" ma:root="true" ma:fieldsID="cf96f965e62efabfbec688f16ada963c" ns2:_="" ns3:_="">
    <xsd:import namespace="017663da-ba06-4c96-8f40-e9e8c2359512"/>
    <xsd:import namespace="baee070b-a18a-4b1c-8186-f8f149ede1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7663da-ba06-4c96-8f40-e9e8c235951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54849669-9eef-462d-b5a2-b47f93d0b3f8"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ee070b-a18a-4b1c-8186-f8f149ede11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5c39264-9df1-4dcb-abfe-429ff30dca5e}" ma:internalName="TaxCatchAll" ma:showField="CatchAllData" ma:web="baee070b-a18a-4b1c-8186-f8f149ede1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02296C-4AFE-4436-A744-898A44F03040}">
  <ds:schemaRefs>
    <ds:schemaRef ds:uri="http://schemas.microsoft.com/sharepoint/v3/contenttype/forms"/>
  </ds:schemaRefs>
</ds:datastoreItem>
</file>

<file path=customXml/itemProps2.xml><?xml version="1.0" encoding="utf-8"?>
<ds:datastoreItem xmlns:ds="http://schemas.openxmlformats.org/officeDocument/2006/customXml" ds:itemID="{5A2F771D-CD59-4358-A692-699D73ADE3BC}">
  <ds:schemaRefs>
    <ds:schemaRef ds:uri="http://purl.org/dc/terms/"/>
    <ds:schemaRef ds:uri="http://schemas.openxmlformats.org/package/2006/metadata/core-properties"/>
    <ds:schemaRef ds:uri="017663da-ba06-4c96-8f40-e9e8c2359512"/>
    <ds:schemaRef ds:uri="http://schemas.microsoft.com/office/2006/documentManagement/types"/>
    <ds:schemaRef ds:uri="http://schemas.microsoft.com/office/infopath/2007/PartnerControls"/>
    <ds:schemaRef ds:uri="http://purl.org/dc/elements/1.1/"/>
    <ds:schemaRef ds:uri="http://schemas.microsoft.com/office/2006/metadata/properties"/>
    <ds:schemaRef ds:uri="baee070b-a18a-4b1c-8186-f8f149ede11c"/>
    <ds:schemaRef ds:uri="http://www.w3.org/XML/1998/namespace"/>
    <ds:schemaRef ds:uri="http://purl.org/dc/dcmitype/"/>
  </ds:schemaRefs>
</ds:datastoreItem>
</file>

<file path=customXml/itemProps3.xml><?xml version="1.0" encoding="utf-8"?>
<ds:datastoreItem xmlns:ds="http://schemas.openxmlformats.org/officeDocument/2006/customXml" ds:itemID="{0ADBA6A9-6151-47EE-BD00-9F0A8F0A55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7663da-ba06-4c96-8f40-e9e8c2359512"/>
    <ds:schemaRef ds:uri="baee070b-a18a-4b1c-8186-f8f149ede1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e296e639-91e9-4bb7-a1e8-7ae7de7d97ca}" enabled="1" method="Privileged" siteId="{a449438d-3606-490b-844f-c4e15e535fca}"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勤務登録画面</vt:lpstr>
      <vt:lpstr>印刷画面</vt:lpstr>
      <vt:lpstr>事務局使用欄 </vt:lpstr>
      <vt:lpstr>印刷画面!Print_Area</vt:lpstr>
      <vt:lpstr>勤務登録画面!Print_Area</vt:lpstr>
    </vt:vector>
  </TitlesOfParts>
  <Company>学校法人立命館</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藤田 徳代</dc:creator>
  <cp:lastModifiedBy>山本 捷(s18y13)</cp:lastModifiedBy>
  <cp:lastPrinted>2026-01-15T06:31:58Z</cp:lastPrinted>
  <dcterms:created xsi:type="dcterms:W3CDTF">2021-03-30T01:47:56Z</dcterms:created>
  <dcterms:modified xsi:type="dcterms:W3CDTF">2026-05-07T00:48:32Z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0x01010056EBE366D3DC79489D49093BFC85E815</vt:lpwstr>
  </property>
</Properties>
</file>